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ассовый план (первонач.)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<sst xmlns="http://schemas.openxmlformats.org/spreadsheetml/2006/main" count="390" uniqueCount="231">
  <si>
    <t>ПРИЛОЖЕНИЕ</t>
  </si>
  <si>
    <t>УТВЕРЖДЕНО</t>
  </si>
  <si>
    <t>постановлением администрации</t>
  </si>
  <si>
    <t>Михайловского сельского поселения</t>
  </si>
  <si>
    <t>от 04 октября  2017 г. № 264</t>
  </si>
  <si>
    <t>Кассовый план исполнения бюджета Михайловского сельского  поселения Курганинского района в 2017 году</t>
  </si>
  <si>
    <t>(рублей)</t>
  </si>
  <si>
    <t xml:space="preserve">Главный администратор доходов бюджета поселения, источников финансирования дефицита бюджета, главный распорядитель средств бюджета поселения </t>
  </si>
  <si>
    <t xml:space="preserve">Коды бюджетной классификации </t>
  </si>
  <si>
    <t>Код целевых средств</t>
  </si>
  <si>
    <t>Сумма на год, всего</t>
  </si>
  <si>
    <t xml:space="preserve">В том числе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</si>
  <si>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</si>
  <si>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</si>
  <si>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</si>
  <si>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</si>
  <si>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</si>
  <si>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</si>
  <si>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</si>
  <si>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</si>
  <si>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</si>
  <si>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</si>
  <si>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</si>
  <si>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</si>
  <si>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Остатки средств на начало года, в том числе:</t>
  </si>
  <si>
    <t>Федеральные целевые</t>
  </si>
  <si>
    <t>2.04.0.10.000</t>
  </si>
  <si>
    <t>0</t>
  </si>
  <si>
    <t>Краевые целевые</t>
  </si>
  <si>
    <t xml:space="preserve">районные целевые </t>
  </si>
  <si>
    <t>130.130.104</t>
  </si>
  <si>
    <t xml:space="preserve">Нецелевые </t>
  </si>
  <si>
    <t>140.150.000</t>
  </si>
  <si>
    <t>62 000,00</t>
  </si>
  <si>
    <t>325 000,00</t>
  </si>
  <si>
    <t>0,00</t>
  </si>
  <si>
    <t xml:space="preserve"> 1 500 000,00</t>
  </si>
  <si>
    <t>00</t>
  </si>
  <si>
    <t>остатки по дор. Фонду</t>
  </si>
  <si>
    <t>140.110.000</t>
  </si>
  <si>
    <t xml:space="preserve">Раздел 1. Прогноз кассовых поступлений в бюджет Михайловского сельского поселения Курганинского района </t>
  </si>
  <si>
    <t>1.1. Прогноз поступления доходов в бюджет поселения</t>
  </si>
  <si>
    <t>НАЛОГОВЫЕ И НЕНАЛОГОВЫЕ ДОХОДЫ</t>
  </si>
  <si>
    <t>000.0.00.00.000.00.0000.000</t>
  </si>
  <si>
    <t>1.40.100.000</t>
  </si>
  <si>
    <t>НАЛОГИ НА ТОВАРЫ (РАБОТЫ, УСЛУГИ), РЕАЛИЗУЕМЫЕ НА ТЕРРИТОРИИ РОССИЙСКОЙ ФЕДЕРАЦИИ</t>
  </si>
  <si>
    <t>100 1030 0000000 000 000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</si>
  <si>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</si>
  <si>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100 1 03 02 230 01 0000 110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</si>
  <si>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</si>
  <si>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100 1030 2240010 000 000</t>
  </si>
  <si>
    <t xml:space="preserve"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</si>
  <si>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100 1 03 02 250 01 0000 110</t>
  </si>
  <si>
    <t xml:space="preserve">Доходы от уплаты акцизов на прямогонный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</si>
  <si>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100 1 03 02 260 01 0000 110</t>
  </si>
  <si>
    <t>НАЛОГИ НА ПРИБЫЛЬ, ДОХОДЫ</t>
  </si>
  <si>
    <t>182.1.01.00.000.00.0000.000</t>
  </si>
  <si>
    <t>Налог на доходы физических лиц</t>
  </si>
  <si>
    <t>182.1.01.02.000.00.0000.000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</si>
  <si>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</si>
  <si>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182.1.01.02.010.01.1000.110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</si>
  <si>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</si>
  <si>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>182.1.01.02.020.01.1000.110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</si>
  <si>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</si>
  <si>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182.1.01.02.030.01.1000.110</t>
  </si>
  <si>
    <t>Налог на доходы физических лиц в виде фиксированных авансовых платежей платежей с доходов, полученных физическими лицами, являющихся иностранными гражданами, осуществляющими трудовую деятельность по найму на основании патента в соответствии со статьей  227.1 Налогового кодекса Российской Федерации</t>
  </si>
  <si>
    <t>182.1.01.02.040.01.1000.110</t>
  </si>
  <si>
    <t>НАЛОГИ НА СОВОКУПНЫЙ ДОХОД</t>
  </si>
  <si>
    <t>182.1.05.00.000.00.0000.000</t>
  </si>
  <si>
    <t>Единый сельскохозяйственный налог</t>
  </si>
  <si>
    <t>182.1.05.03.000.00.0000.000</t>
  </si>
  <si>
    <t>182.1.05.03.010.01.0000.110</t>
  </si>
  <si>
    <t>НАЛОГИ НА ИМУЩЕСТВО</t>
  </si>
  <si>
    <t>182.1.06.00.000.00.0000.000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</si>
  <si>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</si>
  <si>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182.1.06.01.030.10.0000.110</t>
  </si>
  <si>
    <t>Земельный налог</t>
  </si>
  <si>
    <t>182.1.06.06.000.00.0000.000</t>
  </si>
  <si>
    <t xml:space="preserve">Земельный  налог с физических лиц, обладающих земельным участком, расположенным в границах сельских поселений  </t>
  </si>
  <si>
    <t>182.1.06.06.043.10.0000.110</t>
  </si>
  <si>
    <t xml:space="preserve">Земельный  налог с организаций, обладающих земельным участком, расположенным в границах сельских поселений  </t>
  </si>
  <si>
    <t>182.1.06.06.033.10.0000.110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</si>
  <si>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</si>
  <si>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сельских поселений (за исключением земельных участков муниципальных бюджетных и автономных учреждений)</t>
  </si>
  <si>
    <t>992.1.11.05.025.10.0000.120</t>
  </si>
  <si>
    <t>БЕЗВОЗМЕЗДНЫЕ ПОСТУПЛЕНИЯ</t>
  </si>
  <si>
    <t>992.2.00.00.000.00.0000.000</t>
  </si>
  <si>
    <t>Безвозмездные поступления от других бюджетов бюджетной системы Российской Федерации</t>
  </si>
  <si>
    <t>992.2.02.00.000.00.0000.000</t>
  </si>
  <si>
    <t>Дотации бюджетам субъектов Российской Федерации и муниципальных образований</t>
  </si>
  <si>
    <t>992.2.02.15.000.00.0000.000</t>
  </si>
  <si>
    <t>Дотации бюджетам поселений на выравнивание бюджетной обеспеченности</t>
  </si>
  <si>
    <t>992.2.02.15.001.10.0000.151</t>
  </si>
  <si>
    <t xml:space="preserve">Прочие субсидии </t>
  </si>
  <si>
    <t>992.2.02.29.999.10.0000.151</t>
  </si>
  <si>
    <t xml:space="preserve">Субсидии на 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   </t>
  </si>
  <si>
    <t>1.50.002.073  40.05.05.</t>
  </si>
  <si>
    <t>1.50.002.073  40.06.05.</t>
  </si>
  <si>
    <t xml:space="preserve">Субсидии на решение социально-значимых вопросов   </t>
  </si>
  <si>
    <t>1.50.002.054 60.05.10</t>
  </si>
  <si>
    <t xml:space="preserve">Прочие субсидии бюджетам сельских поселений </t>
  </si>
  <si>
    <t xml:space="preserve">1.50.002.091 </t>
  </si>
  <si>
    <t>Субвенции бюджетам субъектов Российской Федерации и муниципальных образований</t>
  </si>
  <si>
    <t>000.2.02.35.000.00.0000.000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</si>
  <si>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</si>
  <si>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992.2.02.35.118.10.0000.151</t>
  </si>
  <si>
    <t>2.03.009.000</t>
  </si>
  <si>
    <t>Субвенции бюджетам сельских поселений на выполнение передаваемых полномочий субъектов Российской Федерации</t>
  </si>
  <si>
    <t>992.2.02.30.024.10.0000.151</t>
  </si>
  <si>
    <t>1.50.003.001</t>
  </si>
  <si>
    <t xml:space="preserve">Иные межбюджетные трансферты </t>
  </si>
  <si>
    <t>992.2.02.40.000.00.0000.000</t>
  </si>
  <si>
    <t xml:space="preserve">Иные межбюджетные трансферты бюджетам сельских поселений на осуществление части полномочий в области архитектуры и градостроительства </t>
  </si>
  <si>
    <t>992.2.02.40.014.10.0000.151</t>
  </si>
  <si>
    <t>1.30.130.104</t>
  </si>
  <si>
    <t xml:space="preserve">Прочие межбюджетные трансферты, передаваемые бюджетам сельских поселений  </t>
  </si>
  <si>
    <t>992.2.02.49.999.10.0000.151</t>
  </si>
  <si>
    <t>1.50.004.001 40.09.01</t>
  </si>
  <si>
    <t>1.50.004.001 40.09.02</t>
  </si>
  <si>
    <t>1.50.004.002</t>
  </si>
  <si>
    <t xml:space="preserve">Прочие безвозмездные поступления </t>
  </si>
  <si>
    <t>992.2.07.00.000.00.0000.000</t>
  </si>
  <si>
    <t xml:space="preserve">Прочие безвозмездные поступления в бюджеты сельских поселений </t>
  </si>
  <si>
    <t xml:space="preserve">Возврат остатков субсидий, субвенций и иных межбюджетных трансфертов, имеющих целевое назначение, прошлых лет   </t>
  </si>
  <si>
    <t>992.2.19.00.000.00.0000.000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</si>
  <si>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   </t>
  </si>
  <si>
    <t>992.2.19.60.010.10.0000.151</t>
  </si>
  <si>
    <t>Итого прогноз поступления доходов в бюджет поселения, из них:</t>
  </si>
  <si>
    <t>целевые федеральные средства</t>
  </si>
  <si>
    <t>целевые краевые средства</t>
  </si>
  <si>
    <t>целевые поселенческие средства</t>
  </si>
  <si>
    <t>1.2. Прогноз поступления источников финансирования дефицита бюджета</t>
  </si>
  <si>
    <t>Источники внутреннего финансирования дефицита бюджета</t>
  </si>
  <si>
    <t>Итого прогноз поступления источников финансирования дефицита бюджета</t>
  </si>
  <si>
    <t>Всего прогноз кассовых поступлений в бюджет поселения</t>
  </si>
  <si>
    <t xml:space="preserve">Раздел 2. Прогноз кассовых выплат из бюджета Михайловского сельского поселения Курганинского района </t>
  </si>
  <si>
    <t>2.1. Прогноз кассовых выплат  в части расходов</t>
  </si>
  <si>
    <t>Код раздела, подраздела</t>
  </si>
  <si>
    <t xml:space="preserve">В том числе на </t>
  </si>
  <si>
    <t>Общегосударственные вопросы</t>
  </si>
  <si>
    <t>992  0100</t>
  </si>
  <si>
    <t>Функционирование высшего должностного лица субъекта Российской Федерации  и муниципального образования</t>
  </si>
  <si>
    <t>992 .0102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</si>
  <si>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</si>
  <si>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992 .0104</t>
  </si>
  <si>
    <t>Организация деятельности административных комиссий</t>
  </si>
  <si>
    <t xml:space="preserve">Иные межбюджетные трансферты на организацию муниципального финансового контроля Михайловского сельского поселения </t>
  </si>
  <si>
    <t>992 .0106</t>
  </si>
  <si>
    <t>1.40.140.304</t>
  </si>
  <si>
    <t>1.40.140.404</t>
  </si>
  <si>
    <t>Резервные фонды</t>
  </si>
  <si>
    <t>992  0111</t>
  </si>
  <si>
    <t>Другие общегосударственные вопросы</t>
  </si>
  <si>
    <t>992  0113</t>
  </si>
  <si>
    <t xml:space="preserve">Получение руководителями ТОС поселения компенсационных выплат на частичное возмещение затрат </t>
  </si>
  <si>
    <t xml:space="preserve">Муниципальная поддержка социально-ориентированных некоммерческих организаций </t>
  </si>
  <si>
    <t>Национальная оборона</t>
  </si>
  <si>
    <t>992  0200</t>
  </si>
  <si>
    <t>Мобилизационная и вневойсковая подготовка</t>
  </si>
  <si>
    <t>992  0203</t>
  </si>
  <si>
    <t>Национальная безопасность и правоохранительная деятельность</t>
  </si>
  <si>
    <t>992  0300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</si>
  <si>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</si>
  <si>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992  0309</t>
  </si>
  <si>
    <t>1.40.150.000</t>
  </si>
  <si>
    <t>Другие вопросы в области национальной безопасности и правоохранительной деятельности</t>
  </si>
  <si>
    <t>992  0314</t>
  </si>
  <si>
    <t xml:space="preserve">Пожарная безопасность </t>
  </si>
  <si>
    <t>Национальная экономика</t>
  </si>
  <si>
    <t>992  0400</t>
  </si>
  <si>
    <t>Дорожное хозяйство (дорожные фонды)</t>
  </si>
  <si>
    <t>992  0409</t>
  </si>
  <si>
    <t>1.40.110.000</t>
  </si>
  <si>
    <t>Другие вопросы в области национальной экономики</t>
  </si>
  <si>
    <t>992  0412</t>
  </si>
  <si>
    <t>Жилищно-коммунальное хозяйство</t>
  </si>
  <si>
    <t>992  0500</t>
  </si>
  <si>
    <t>Коммунальное хозяйство</t>
  </si>
  <si>
    <t>992  0502</t>
  </si>
  <si>
    <t xml:space="preserve">1.50.004.00140.09.01 </t>
  </si>
  <si>
    <t>Благоустройство</t>
  </si>
  <si>
    <t>992  0503</t>
  </si>
  <si>
    <t>1.50.002.004 60.05.11</t>
  </si>
  <si>
    <t>Образование</t>
  </si>
  <si>
    <t>992  0700</t>
  </si>
  <si>
    <t xml:space="preserve">Молодежная политика и оздоровление детей </t>
  </si>
  <si>
    <t>992  0707</t>
  </si>
  <si>
    <t>Культура, кинематография и средства массовой информации</t>
  </si>
  <si>
    <t>992  0800</t>
  </si>
  <si>
    <t>Культура</t>
  </si>
  <si>
    <t>992  0801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</si>
  <si>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</si>
  <si>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992  0801 40.05.05.</t>
  </si>
  <si>
    <t>992  0801 40.06.05</t>
  </si>
  <si>
    <t xml:space="preserve">992  0801 40.07.05 </t>
  </si>
  <si>
    <t>992 0801 40.05.05</t>
  </si>
  <si>
    <t>1.50.002.073</t>
  </si>
  <si>
    <t>992 0801 40.06.05</t>
  </si>
  <si>
    <t>Культура (ремонт музея)</t>
  </si>
  <si>
    <t>992 0801 60.05.10</t>
  </si>
  <si>
    <t>1.50.002.054</t>
  </si>
  <si>
    <t>Культура (ремонт водопровода)</t>
  </si>
  <si>
    <t>992 0801 40.09.02</t>
  </si>
  <si>
    <t>1.50.004.001</t>
  </si>
  <si>
    <t>Культура (ремонт зрительного зала)</t>
  </si>
  <si>
    <t>992 0801</t>
  </si>
  <si>
    <t>1.40.140.204</t>
  </si>
  <si>
    <t xml:space="preserve">Иные межбюджетные трансферты бюджету муниципального района  на осуществление отдельных полномочий поселений по  организации библиотечного обслуживания населения, комплектованию  и обеспечению сохранности  библиотечных фондов библиотек поселения </t>
  </si>
  <si>
    <t>Социальная политика</t>
  </si>
  <si>
    <t>992  1000</t>
  </si>
  <si>
    <t>Пенсионное обеспечение</t>
  </si>
  <si>
    <t>992  1001</t>
  </si>
  <si>
    <t>Социальное обеспечение населения</t>
  </si>
  <si>
    <t>992  1003</t>
  </si>
  <si>
    <t>Физическая культура и спорт</t>
  </si>
  <si>
    <t>992  1100</t>
  </si>
  <si>
    <t xml:space="preserve">Физическая культура </t>
  </si>
  <si>
    <t>992  1101</t>
  </si>
  <si>
    <t>Другие вопросы в области средств массовой информации</t>
  </si>
  <si>
    <t>992  1204</t>
  </si>
  <si>
    <t xml:space="preserve">Информационное обеспечение деятельности органов местного самоуправления </t>
  </si>
  <si>
    <t>Расходы всего:</t>
  </si>
  <si>
    <t>2.2. Прогноз кассовых выплат в части источников финансирования дефицита бюджета</t>
  </si>
  <si>
    <t>Итого прогноз кассовых выплат в части источников финансирования дефицита бюджета</t>
  </si>
  <si>
    <t>992.01.03.00.00.10.0000.710</t>
  </si>
  <si>
    <t>992.01.03.00.00.10.0000.810</t>
  </si>
  <si>
    <t>Всего прогноз кассовых выплат из  бюджета поселения</t>
  </si>
  <si>
    <t>Направление остатков на покрытие временного кассового разрыва</t>
  </si>
  <si>
    <t>992.01050000 00 0000 000</t>
  </si>
  <si>
    <t>Заместитель начальника отдела бухгалтерского учета и отчетности Михайловского сельского поселения</t>
  </si>
  <si>
    <t xml:space="preserve">Н.В. Буданова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</si>
</sst>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.00"/>
    <numFmt numFmtId="167" formatCode="@"/>
    <numFmt numFmtId="168" formatCode="DD/MMM"/>
    <numFmt numFmtId="169" formatCode="000\.000\.000"/>
    <numFmt numFmtId="170" formatCode="#,##0.00;[RED]\-#,##0.00;0.00"/>
    <numFmt numFmtId="171" formatCode="#,##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37">
    <xf numFmtId="164" fontId="0" fillId="0" borderId="0" xfId="0" applyAlignment="1">
      <alignment/>
    </xf>
    <xf numFmtId="164" fontId="18" fillId="0" borderId="0" xfId="0" applyFont="1" applyAlignment="1">
      <alignment wrapText="1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 horizontal="center" wrapText="1"/>
    </xf>
    <xf numFmtId="164" fontId="18" fillId="0" borderId="0" xfId="0" applyFont="1" applyBorder="1" applyAlignment="1">
      <alignment horizontal="right"/>
    </xf>
    <xf numFmtId="164" fontId="18" fillId="0" borderId="0" xfId="0" applyFont="1" applyAlignment="1">
      <alignment horizontal="right"/>
    </xf>
    <xf numFmtId="164" fontId="20" fillId="0" borderId="0" xfId="0" applyFont="1" applyBorder="1" applyAlignment="1">
      <alignment horizontal="center" wrapText="1"/>
    </xf>
    <xf numFmtId="164" fontId="19" fillId="0" borderId="10" xfId="0" applyFont="1" applyBorder="1" applyAlignment="1">
      <alignment horizontal="center"/>
    </xf>
    <xf numFmtId="164" fontId="21" fillId="0" borderId="11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 wrapText="1"/>
    </xf>
    <xf numFmtId="164" fontId="19" fillId="0" borderId="11" xfId="0" applyFont="1" applyBorder="1" applyAlignment="1">
      <alignment horizontal="center" wrapText="1"/>
    </xf>
    <xf numFmtId="164" fontId="21" fillId="0" borderId="11" xfId="0" applyFont="1" applyBorder="1" applyAlignment="1">
      <alignment horizontal="center"/>
    </xf>
    <xf numFmtId="164" fontId="21" fillId="0" borderId="11" xfId="0" applyFont="1" applyBorder="1" applyAlignment="1">
      <alignment horizontal="left" wrapText="1"/>
    </xf>
    <xf numFmtId="165" fontId="21" fillId="0" borderId="11" xfId="0" applyNumberFormat="1" applyFont="1" applyFill="1" applyBorder="1" applyAlignment="1">
      <alignment horizontal="center" wrapText="1"/>
    </xf>
    <xf numFmtId="164" fontId="21" fillId="0" borderId="11" xfId="0" applyFont="1" applyBorder="1" applyAlignment="1">
      <alignment/>
    </xf>
    <xf numFmtId="166" fontId="19" fillId="0" borderId="11" xfId="0" applyNumberFormat="1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7" fontId="19" fillId="0" borderId="11" xfId="0" applyNumberFormat="1" applyFont="1" applyBorder="1" applyAlignment="1">
      <alignment horizontal="center"/>
    </xf>
    <xf numFmtId="164" fontId="22" fillId="0" borderId="11" xfId="0" applyFont="1" applyBorder="1" applyAlignment="1">
      <alignment horizontal="left" wrapText="1"/>
    </xf>
    <xf numFmtId="168" fontId="22" fillId="0" borderId="11" xfId="0" applyNumberFormat="1" applyFont="1" applyBorder="1" applyAlignment="1">
      <alignment horizontal="left" wrapText="1"/>
    </xf>
    <xf numFmtId="164" fontId="22" fillId="0" borderId="11" xfId="0" applyFont="1" applyBorder="1" applyAlignment="1">
      <alignment wrapText="1"/>
    </xf>
    <xf numFmtId="164" fontId="23" fillId="0" borderId="11" xfId="0" applyFont="1" applyBorder="1" applyAlignment="1">
      <alignment horizontal="center" wrapText="1"/>
    </xf>
    <xf numFmtId="164" fontId="24" fillId="0" borderId="11" xfId="0" applyFont="1" applyBorder="1" applyAlignment="1">
      <alignment wrapText="1"/>
    </xf>
    <xf numFmtId="166" fontId="23" fillId="0" borderId="11" xfId="0" applyNumberFormat="1" applyFont="1" applyBorder="1" applyAlignment="1">
      <alignment horizontal="center" wrapText="1"/>
    </xf>
    <xf numFmtId="164" fontId="25" fillId="0" borderId="0" xfId="0" applyFont="1" applyAlignment="1">
      <alignment wrapText="1"/>
    </xf>
    <xf numFmtId="164" fontId="26" fillId="0" borderId="0" xfId="0" applyFont="1" applyAlignment="1">
      <alignment wrapText="1"/>
    </xf>
    <xf numFmtId="164" fontId="27" fillId="0" borderId="12" xfId="0" applyNumberFormat="1" applyFont="1" applyFill="1" applyBorder="1" applyAlignment="1" applyProtection="1">
      <alignment horizontal="left" vertical="top" wrapText="1"/>
      <protection hidden="1"/>
    </xf>
    <xf numFmtId="164" fontId="27" fillId="0" borderId="13" xfId="0" applyNumberFormat="1" applyFont="1" applyFill="1" applyBorder="1" applyAlignment="1" applyProtection="1">
      <alignment horizontal="center" vertical="center"/>
      <protection hidden="1"/>
    </xf>
    <xf numFmtId="169" fontId="27" fillId="0" borderId="13" xfId="0" applyNumberFormat="1" applyFont="1" applyFill="1" applyBorder="1" applyAlignment="1" applyProtection="1">
      <alignment horizontal="center" vertical="center"/>
      <protection hidden="1"/>
    </xf>
    <xf numFmtId="170" fontId="27" fillId="0" borderId="13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170" fontId="27" fillId="0" borderId="14" xfId="0" applyNumberFormat="1" applyFont="1" applyFill="1" applyBorder="1" applyAlignment="1" applyProtection="1">
      <alignment horizontal="right" vertical="center"/>
      <protection hidden="1"/>
    </xf>
    <xf numFmtId="170" fontId="27" fillId="0" borderId="15" xfId="0" applyNumberFormat="1" applyFont="1" applyFill="1" applyBorder="1" applyAlignment="1" applyProtection="1">
      <alignment horizontal="right" vertical="center"/>
      <protection hidden="1"/>
    </xf>
    <xf numFmtId="170" fontId="27" fillId="0" borderId="0" xfId="0" applyNumberFormat="1" applyFont="1" applyFill="1" applyBorder="1" applyAlignment="1" applyProtection="1">
      <alignment horizontal="right" vertical="center"/>
      <protection hidden="1"/>
    </xf>
    <xf numFmtId="164" fontId="28" fillId="0" borderId="12" xfId="0" applyNumberFormat="1" applyFont="1" applyFill="1" applyBorder="1" applyAlignment="1" applyProtection="1">
      <alignment horizontal="left" vertical="top" wrapText="1"/>
      <protection hidden="1"/>
    </xf>
    <xf numFmtId="164" fontId="28" fillId="0" borderId="13" xfId="0" applyNumberFormat="1" applyFont="1" applyFill="1" applyBorder="1" applyAlignment="1" applyProtection="1">
      <alignment horizontal="center" vertical="center"/>
      <protection hidden="1"/>
    </xf>
    <xf numFmtId="169" fontId="28" fillId="0" borderId="13" xfId="0" applyNumberFormat="1" applyFont="1" applyFill="1" applyBorder="1" applyAlignment="1" applyProtection="1">
      <alignment horizontal="center" vertical="center"/>
      <protection hidden="1"/>
    </xf>
    <xf numFmtId="170" fontId="28" fillId="0" borderId="13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170" fontId="28" fillId="0" borderId="15" xfId="0" applyNumberFormat="1" applyFont="1" applyFill="1" applyBorder="1" applyAlignment="1" applyProtection="1">
      <alignment horizontal="right" vertical="center"/>
      <protection hidden="1"/>
    </xf>
    <xf numFmtId="164" fontId="23" fillId="0" borderId="11" xfId="0" applyFont="1" applyBorder="1" applyAlignment="1">
      <alignment horizontal="center"/>
    </xf>
    <xf numFmtId="164" fontId="24" fillId="0" borderId="11" xfId="0" applyFont="1" applyBorder="1" applyAlignment="1">
      <alignment/>
    </xf>
    <xf numFmtId="170" fontId="27" fillId="0" borderId="16" xfId="0" applyNumberFormat="1" applyFont="1" applyFill="1" applyBorder="1" applyAlignment="1" applyProtection="1">
      <alignment horizontal="right" vertical="center"/>
      <protection hidden="1"/>
    </xf>
    <xf numFmtId="164" fontId="23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7" fontId="29" fillId="24" borderId="11" xfId="0" applyNumberFormat="1" applyFont="1" applyFill="1" applyBorder="1" applyAlignment="1">
      <alignment vertical="center" wrapText="1"/>
    </xf>
    <xf numFmtId="164" fontId="23" fillId="0" borderId="0" xfId="0" applyFont="1" applyAlignment="1">
      <alignment wrapText="1"/>
    </xf>
    <xf numFmtId="165" fontId="30" fillId="24" borderId="0" xfId="0" applyNumberFormat="1" applyFont="1" applyFill="1" applyBorder="1" applyAlignment="1">
      <alignment vertical="center" wrapText="1"/>
    </xf>
    <xf numFmtId="164" fontId="20" fillId="0" borderId="0" xfId="0" applyFont="1" applyAlignment="1">
      <alignment wrapText="1"/>
    </xf>
    <xf numFmtId="167" fontId="31" fillId="24" borderId="17" xfId="0" applyNumberFormat="1" applyFont="1" applyFill="1" applyBorder="1" applyAlignment="1">
      <alignment vertical="center" wrapText="1"/>
    </xf>
    <xf numFmtId="164" fontId="19" fillId="0" borderId="17" xfId="0" applyFont="1" applyBorder="1" applyAlignment="1">
      <alignment horizontal="center"/>
    </xf>
    <xf numFmtId="164" fontId="32" fillId="0" borderId="11" xfId="0" applyFont="1" applyBorder="1" applyAlignment="1">
      <alignment/>
    </xf>
    <xf numFmtId="170" fontId="28" fillId="0" borderId="13" xfId="0" applyNumberFormat="1" applyFont="1" applyFill="1" applyBorder="1" applyAlignment="1" applyProtection="1">
      <alignment horizontal="right"/>
      <protection hidden="1"/>
    </xf>
    <xf numFmtId="166" fontId="33" fillId="24" borderId="17" xfId="0" applyNumberFormat="1" applyFont="1" applyFill="1" applyBorder="1" applyAlignment="1">
      <alignment horizontal="center" wrapText="1"/>
    </xf>
    <xf numFmtId="164" fontId="19" fillId="0" borderId="0" xfId="0" applyFont="1" applyAlignment="1">
      <alignment wrapText="1"/>
    </xf>
    <xf numFmtId="165" fontId="34" fillId="24" borderId="0" xfId="0" applyNumberFormat="1" applyFont="1" applyFill="1" applyBorder="1" applyAlignment="1">
      <alignment vertical="center" wrapText="1"/>
    </xf>
    <xf numFmtId="166" fontId="35" fillId="24" borderId="11" xfId="0" applyNumberFormat="1" applyFont="1" applyFill="1" applyBorder="1" applyAlignment="1">
      <alignment horizontal="center" wrapText="1"/>
    </xf>
    <xf numFmtId="167" fontId="31" fillId="24" borderId="11" xfId="0" applyNumberFormat="1" applyFont="1" applyFill="1" applyBorder="1" applyAlignment="1">
      <alignment vertical="center" wrapText="1"/>
    </xf>
    <xf numFmtId="166" fontId="33" fillId="24" borderId="11" xfId="0" applyNumberFormat="1" applyFont="1" applyFill="1" applyBorder="1" applyAlignment="1">
      <alignment horizontal="center" wrapText="1"/>
    </xf>
    <xf numFmtId="165" fontId="33" fillId="24" borderId="11" xfId="0" applyNumberFormat="1" applyFont="1" applyFill="1" applyBorder="1" applyAlignment="1">
      <alignment horizontal="center" wrapText="1"/>
    </xf>
    <xf numFmtId="166" fontId="23" fillId="0" borderId="11" xfId="0" applyNumberFormat="1" applyFont="1" applyBorder="1" applyAlignment="1">
      <alignment horizontal="center"/>
    </xf>
    <xf numFmtId="164" fontId="21" fillId="0" borderId="11" xfId="0" applyFont="1" applyBorder="1" applyAlignment="1">
      <alignment horizontal="justify" wrapText="1"/>
    </xf>
    <xf numFmtId="167" fontId="35" fillId="24" borderId="11" xfId="0" applyNumberFormat="1" applyFont="1" applyFill="1" applyBorder="1" applyAlignment="1">
      <alignment wrapText="1"/>
    </xf>
    <xf numFmtId="166" fontId="35" fillId="24" borderId="11" xfId="0" applyNumberFormat="1" applyFont="1" applyFill="1" applyBorder="1" applyAlignment="1">
      <alignment wrapText="1"/>
    </xf>
    <xf numFmtId="167" fontId="36" fillId="24" borderId="11" xfId="0" applyNumberFormat="1" applyFont="1" applyFill="1" applyBorder="1" applyAlignment="1">
      <alignment vertical="center" wrapText="1"/>
    </xf>
    <xf numFmtId="166" fontId="33" fillId="24" borderId="11" xfId="0" applyNumberFormat="1" applyFont="1" applyFill="1" applyBorder="1" applyAlignment="1">
      <alignment horizontal="right" wrapText="1"/>
    </xf>
    <xf numFmtId="166" fontId="33" fillId="24" borderId="11" xfId="0" applyNumberFormat="1" applyFont="1" applyFill="1" applyBorder="1" applyAlignment="1">
      <alignment wrapText="1"/>
    </xf>
    <xf numFmtId="166" fontId="35" fillId="24" borderId="11" xfId="0" applyNumberFormat="1" applyFont="1" applyFill="1" applyBorder="1" applyAlignment="1">
      <alignment horizontal="right" wrapText="1"/>
    </xf>
    <xf numFmtId="164" fontId="32" fillId="0" borderId="11" xfId="0" applyFont="1" applyBorder="1" applyAlignment="1">
      <alignment wrapText="1"/>
    </xf>
    <xf numFmtId="167" fontId="29" fillId="0" borderId="11" xfId="0" applyNumberFormat="1" applyFont="1" applyFill="1" applyBorder="1" applyAlignment="1">
      <alignment vertical="center" wrapText="1"/>
    </xf>
    <xf numFmtId="164" fontId="23" fillId="0" borderId="11" xfId="0" applyFont="1" applyFill="1" applyBorder="1" applyAlignment="1">
      <alignment horizontal="center"/>
    </xf>
    <xf numFmtId="167" fontId="35" fillId="0" borderId="11" xfId="0" applyNumberFormat="1" applyFont="1" applyFill="1" applyBorder="1" applyAlignment="1">
      <alignment wrapText="1"/>
    </xf>
    <xf numFmtId="166" fontId="35" fillId="0" borderId="11" xfId="0" applyNumberFormat="1" applyFont="1" applyFill="1" applyBorder="1" applyAlignment="1">
      <alignment wrapText="1"/>
    </xf>
    <xf numFmtId="167" fontId="31" fillId="0" borderId="11" xfId="0" applyNumberFormat="1" applyFont="1" applyFill="1" applyBorder="1" applyAlignment="1">
      <alignment vertical="center" wrapText="1"/>
    </xf>
    <xf numFmtId="164" fontId="19" fillId="0" borderId="11" xfId="0" applyFont="1" applyFill="1" applyBorder="1" applyAlignment="1">
      <alignment horizontal="center"/>
    </xf>
    <xf numFmtId="167" fontId="33" fillId="0" borderId="11" xfId="0" applyNumberFormat="1" applyFont="1" applyFill="1" applyBorder="1" applyAlignment="1">
      <alignment wrapText="1"/>
    </xf>
    <xf numFmtId="166" fontId="33" fillId="0" borderId="11" xfId="0" applyNumberFormat="1" applyFont="1" applyFill="1" applyBorder="1" applyAlignment="1">
      <alignment wrapText="1"/>
    </xf>
    <xf numFmtId="166" fontId="33" fillId="0" borderId="11" xfId="0" applyNumberFormat="1" applyFont="1" applyFill="1" applyBorder="1" applyAlignment="1">
      <alignment horizontal="right" wrapText="1"/>
    </xf>
    <xf numFmtId="165" fontId="33" fillId="0" borderId="11" xfId="0" applyNumberFormat="1" applyFont="1" applyFill="1" applyBorder="1" applyAlignment="1">
      <alignment horizontal="right" wrapText="1"/>
    </xf>
    <xf numFmtId="165" fontId="33" fillId="0" borderId="11" xfId="0" applyNumberFormat="1" applyFont="1" applyFill="1" applyBorder="1" applyAlignment="1">
      <alignment wrapText="1"/>
    </xf>
    <xf numFmtId="166" fontId="35" fillId="0" borderId="11" xfId="0" applyNumberFormat="1" applyFont="1" applyFill="1" applyBorder="1" applyAlignment="1">
      <alignment horizontal="right" wrapText="1"/>
    </xf>
    <xf numFmtId="165" fontId="35" fillId="0" borderId="11" xfId="0" applyNumberFormat="1" applyFont="1" applyFill="1" applyBorder="1" applyAlignment="1">
      <alignment horizontal="right" wrapText="1"/>
    </xf>
    <xf numFmtId="165" fontId="35" fillId="0" borderId="11" xfId="0" applyNumberFormat="1" applyFont="1" applyFill="1" applyBorder="1" applyAlignment="1">
      <alignment wrapText="1"/>
    </xf>
    <xf numFmtId="164" fontId="22" fillId="0" borderId="11" xfId="0" applyFont="1" applyFill="1" applyBorder="1" applyAlignment="1">
      <alignment horizontal="left" vertical="center" wrapText="1"/>
    </xf>
    <xf numFmtId="164" fontId="21" fillId="0" borderId="11" xfId="0" applyFont="1" applyFill="1" applyBorder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 vertical="center" wrapText="1"/>
    </xf>
    <xf numFmtId="166" fontId="23" fillId="0" borderId="11" xfId="0" applyNumberFormat="1" applyFont="1" applyFill="1" applyBorder="1" applyAlignment="1">
      <alignment horizontal="right"/>
    </xf>
    <xf numFmtId="166" fontId="19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left" wrapText="1"/>
    </xf>
    <xf numFmtId="164" fontId="21" fillId="0" borderId="0" xfId="0" applyFont="1" applyAlignment="1">
      <alignment/>
    </xf>
    <xf numFmtId="164" fontId="21" fillId="0" borderId="18" xfId="0" applyFont="1" applyFill="1" applyBorder="1" applyAlignment="1">
      <alignment/>
    </xf>
    <xf numFmtId="165" fontId="35" fillId="0" borderId="11" xfId="0" applyNumberFormat="1" applyFont="1" applyFill="1" applyBorder="1" applyAlignment="1">
      <alignment horizontal="center" wrapText="1"/>
    </xf>
    <xf numFmtId="164" fontId="21" fillId="0" borderId="11" xfId="0" applyFont="1" applyFill="1" applyBorder="1" applyAlignment="1">
      <alignment wrapText="1"/>
    </xf>
    <xf numFmtId="165" fontId="33" fillId="0" borderId="11" xfId="0" applyNumberFormat="1" applyFont="1" applyFill="1" applyBorder="1" applyAlignment="1">
      <alignment horizontal="center" wrapText="1"/>
    </xf>
    <xf numFmtId="164" fontId="22" fillId="0" borderId="11" xfId="0" applyFont="1" applyFill="1" applyBorder="1" applyAlignment="1">
      <alignment vertical="top" wrapText="1"/>
    </xf>
    <xf numFmtId="164" fontId="22" fillId="0" borderId="11" xfId="0" applyFont="1" applyFill="1" applyBorder="1" applyAlignment="1">
      <alignment horizontal="center" vertical="top" wrapText="1"/>
    </xf>
    <xf numFmtId="164" fontId="22" fillId="0" borderId="18" xfId="0" applyFont="1" applyFill="1" applyBorder="1" applyAlignment="1">
      <alignment vertical="top" wrapText="1"/>
    </xf>
    <xf numFmtId="164" fontId="23" fillId="0" borderId="0" xfId="0" applyFont="1" applyAlignment="1">
      <alignment/>
    </xf>
    <xf numFmtId="164" fontId="22" fillId="0" borderId="0" xfId="0" applyFont="1" applyAlignment="1">
      <alignment/>
    </xf>
    <xf numFmtId="164" fontId="21" fillId="0" borderId="0" xfId="0" applyFont="1" applyBorder="1" applyAlignment="1">
      <alignment vertical="center" wrapText="1"/>
    </xf>
    <xf numFmtId="165" fontId="31" fillId="24" borderId="0" xfId="0" applyNumberFormat="1" applyFont="1" applyFill="1" applyBorder="1" applyAlignment="1">
      <alignment horizontal="right" wrapText="1"/>
    </xf>
    <xf numFmtId="164" fontId="20" fillId="0" borderId="11" xfId="0" applyFont="1" applyBorder="1" applyAlignment="1">
      <alignment horizontal="left" wrapText="1"/>
    </xf>
    <xf numFmtId="164" fontId="21" fillId="0" borderId="0" xfId="0" applyFont="1" applyBorder="1" applyAlignment="1">
      <alignment wrapText="1"/>
    </xf>
    <xf numFmtId="164" fontId="21" fillId="0" borderId="0" xfId="0" applyFont="1" applyBorder="1" applyAlignment="1">
      <alignment horizontal="center"/>
    </xf>
    <xf numFmtId="164" fontId="21" fillId="0" borderId="0" xfId="0" applyFont="1" applyBorder="1" applyAlignment="1">
      <alignment/>
    </xf>
    <xf numFmtId="165" fontId="33" fillId="24" borderId="0" xfId="0" applyNumberFormat="1" applyFont="1" applyFill="1" applyBorder="1" applyAlignment="1">
      <alignment horizontal="right" wrapText="1"/>
    </xf>
    <xf numFmtId="164" fontId="21" fillId="0" borderId="10" xfId="0" applyFont="1" applyBorder="1" applyAlignment="1">
      <alignment horizontal="center" wrapText="1"/>
    </xf>
    <xf numFmtId="164" fontId="23" fillId="0" borderId="11" xfId="0" applyFont="1" applyBorder="1" applyAlignment="1">
      <alignment horizontal="left" wrapText="1"/>
    </xf>
    <xf numFmtId="171" fontId="23" fillId="0" borderId="11" xfId="0" applyNumberFormat="1" applyFont="1" applyBorder="1" applyAlignment="1">
      <alignment horizontal="center"/>
    </xf>
    <xf numFmtId="171" fontId="23" fillId="0" borderId="11" xfId="0" applyNumberFormat="1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4" fontId="21" fillId="0" borderId="11" xfId="0" applyFont="1" applyBorder="1" applyAlignment="1">
      <alignment wrapText="1"/>
    </xf>
    <xf numFmtId="164" fontId="19" fillId="0" borderId="11" xfId="0" applyFont="1" applyFill="1" applyBorder="1" applyAlignment="1">
      <alignment/>
    </xf>
    <xf numFmtId="166" fontId="33" fillId="0" borderId="11" xfId="0" applyNumberFormat="1" applyFont="1" applyFill="1" applyBorder="1" applyAlignment="1">
      <alignment horizontal="center" wrapText="1"/>
    </xf>
    <xf numFmtId="164" fontId="23" fillId="0" borderId="11" xfId="0" applyFont="1" applyBorder="1" applyAlignment="1">
      <alignment/>
    </xf>
    <xf numFmtId="164" fontId="19" fillId="0" borderId="11" xfId="0" applyFont="1" applyBorder="1" applyAlignment="1">
      <alignment/>
    </xf>
    <xf numFmtId="171" fontId="19" fillId="0" borderId="11" xfId="0" applyNumberFormat="1" applyFont="1" applyBorder="1" applyAlignment="1">
      <alignment horizontal="center"/>
    </xf>
    <xf numFmtId="164" fontId="19" fillId="0" borderId="11" xfId="0" applyFont="1" applyBorder="1" applyAlignment="1">
      <alignment wrapText="1"/>
    </xf>
    <xf numFmtId="164" fontId="22" fillId="0" borderId="17" xfId="0" applyFont="1" applyBorder="1" applyAlignment="1">
      <alignment wrapText="1"/>
    </xf>
    <xf numFmtId="164" fontId="23" fillId="0" borderId="17" xfId="0" applyFont="1" applyBorder="1" applyAlignment="1">
      <alignment/>
    </xf>
    <xf numFmtId="164" fontId="23" fillId="0" borderId="18" xfId="0" applyFont="1" applyBorder="1" applyAlignment="1">
      <alignment/>
    </xf>
    <xf numFmtId="164" fontId="20" fillId="0" borderId="11" xfId="0" applyFont="1" applyBorder="1" applyAlignment="1">
      <alignment horizontal="left" vertical="center" wrapText="1"/>
    </xf>
    <xf numFmtId="164" fontId="20" fillId="0" borderId="13" xfId="0" applyFont="1" applyBorder="1" applyAlignment="1">
      <alignment horizontal="left" vertical="center" wrapText="1"/>
    </xf>
    <xf numFmtId="164" fontId="20" fillId="0" borderId="14" xfId="0" applyFont="1" applyBorder="1" applyAlignment="1">
      <alignment horizontal="left" vertical="center" wrapText="1"/>
    </xf>
    <xf numFmtId="164" fontId="20" fillId="0" borderId="18" xfId="0" applyFont="1" applyBorder="1" applyAlignment="1">
      <alignment horizontal="left" vertical="center" wrapText="1"/>
    </xf>
    <xf numFmtId="164" fontId="21" fillId="0" borderId="11" xfId="0" applyFont="1" applyBorder="1" applyAlignment="1">
      <alignment horizontal="left" vertical="center" wrapText="1"/>
    </xf>
    <xf numFmtId="164" fontId="21" fillId="0" borderId="18" xfId="0" applyFont="1" applyBorder="1" applyAlignment="1">
      <alignment horizontal="left" vertical="center" wrapText="1"/>
    </xf>
    <xf numFmtId="164" fontId="22" fillId="0" borderId="11" xfId="0" applyFont="1" applyBorder="1" applyAlignment="1">
      <alignment horizontal="center"/>
    </xf>
    <xf numFmtId="164" fontId="22" fillId="0" borderId="18" xfId="0" applyFont="1" applyBorder="1" applyAlignment="1">
      <alignment/>
    </xf>
    <xf numFmtId="164" fontId="21" fillId="0" borderId="11" xfId="0" applyFont="1" applyBorder="1" applyAlignment="1">
      <alignment vertical="center" wrapText="1"/>
    </xf>
    <xf numFmtId="164" fontId="18" fillId="0" borderId="18" xfId="0" applyFont="1" applyBorder="1" applyAlignment="1">
      <alignment/>
    </xf>
    <xf numFmtId="164" fontId="18" fillId="0" borderId="0" xfId="0" applyFont="1" applyBorder="1" applyAlignment="1">
      <alignment horizontal="left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workbookViewId="0" topLeftCell="B1">
      <selection activeCell="L8" sqref="L8"/>
    </sheetView>
  </sheetViews>
  <sheetFormatPr defaultColWidth="9.140625" defaultRowHeight="12.75"/>
  <cols>
    <col min="1" max="1" width="24.57421875" style="1" customWidth="1"/>
    <col min="2" max="2" width="20.8515625" style="2" customWidth="1"/>
    <col min="3" max="3" width="10.00390625" style="2" customWidth="1"/>
    <col min="4" max="4" width="10.7109375" style="2" customWidth="1"/>
    <col min="5" max="10" width="9.7109375" style="2" customWidth="1"/>
    <col min="11" max="11" width="11.00390625" style="2" customWidth="1"/>
    <col min="12" max="15" width="9.7109375" style="2" customWidth="1"/>
    <col min="16" max="16" width="11.28125" style="2" customWidth="1"/>
    <col min="17" max="17" width="9.140625" style="3" customWidth="1"/>
    <col min="18" max="16384" width="9.140625" style="2" customWidth="1"/>
  </cols>
  <sheetData>
    <row r="1" spans="11:16" ht="20.25" customHeight="1">
      <c r="K1" s="4" t="s">
        <v>0</v>
      </c>
      <c r="L1" s="4"/>
      <c r="M1" s="4"/>
      <c r="N1" s="4"/>
      <c r="O1" s="4"/>
      <c r="P1" s="4"/>
    </row>
    <row r="2" spans="11:16" ht="12.75" customHeight="1">
      <c r="K2" s="4"/>
      <c r="L2" s="5"/>
      <c r="M2" s="5"/>
      <c r="N2" s="5"/>
      <c r="O2" s="5"/>
      <c r="P2" s="5"/>
    </row>
    <row r="3" spans="11:16" ht="17.25" customHeight="1">
      <c r="K3" s="4" t="s">
        <v>1</v>
      </c>
      <c r="L3" s="4"/>
      <c r="M3" s="4"/>
      <c r="N3" s="4"/>
      <c r="O3" s="4"/>
      <c r="P3" s="4"/>
    </row>
    <row r="4" spans="11:16" ht="21" customHeight="1">
      <c r="K4" s="4" t="s">
        <v>2</v>
      </c>
      <c r="L4" s="4"/>
      <c r="M4" s="4"/>
      <c r="N4" s="4"/>
      <c r="O4" s="4"/>
      <c r="P4" s="4"/>
    </row>
    <row r="5" spans="11:16" ht="12.75">
      <c r="K5" s="4" t="s">
        <v>3</v>
      </c>
      <c r="L5" s="4"/>
      <c r="M5" s="4"/>
      <c r="N5" s="4"/>
      <c r="O5" s="4"/>
      <c r="P5" s="4"/>
    </row>
    <row r="6" spans="11:16" ht="16.5" customHeight="1">
      <c r="K6" s="6" t="s">
        <v>4</v>
      </c>
      <c r="L6" s="6"/>
      <c r="M6" s="6"/>
      <c r="N6" s="6"/>
      <c r="O6" s="6"/>
      <c r="P6" s="6"/>
    </row>
    <row r="7" spans="11:16" ht="14.25" customHeight="1">
      <c r="K7" s="7"/>
      <c r="L7" s="7"/>
      <c r="M7" s="7"/>
      <c r="N7" s="7"/>
      <c r="O7" s="7"/>
      <c r="P7" s="7"/>
    </row>
    <row r="8" spans="12:16" ht="12.75">
      <c r="L8" s="4"/>
      <c r="M8" s="4"/>
      <c r="N8" s="4"/>
      <c r="O8" s="4"/>
      <c r="P8" s="4"/>
    </row>
    <row r="9" ht="12.75">
      <c r="K9" s="8"/>
    </row>
    <row r="10" spans="1:16" ht="12.7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4:15" ht="12.75" customHeight="1">
      <c r="N11" s="10" t="s">
        <v>6</v>
      </c>
      <c r="O11" s="10"/>
    </row>
    <row r="12" spans="1:16" ht="15.75" customHeight="1">
      <c r="A12" s="11" t="s">
        <v>7</v>
      </c>
      <c r="B12" s="12" t="s">
        <v>8</v>
      </c>
      <c r="C12" s="13" t="s">
        <v>9</v>
      </c>
      <c r="D12" s="12" t="s">
        <v>10</v>
      </c>
      <c r="E12" s="14" t="s">
        <v>11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53.25" customHeight="1">
      <c r="A13" s="11"/>
      <c r="B13" s="12"/>
      <c r="C13" s="13"/>
      <c r="D13" s="12"/>
      <c r="E13" s="14" t="s">
        <v>12</v>
      </c>
      <c r="F13" s="14" t="s">
        <v>13</v>
      </c>
      <c r="G13" s="14" t="s">
        <v>14</v>
      </c>
      <c r="H13" s="14" t="s">
        <v>15</v>
      </c>
      <c r="I13" s="14" t="s">
        <v>16</v>
      </c>
      <c r="J13" s="14" t="s">
        <v>17</v>
      </c>
      <c r="K13" s="14" t="s">
        <v>18</v>
      </c>
      <c r="L13" s="14" t="s">
        <v>19</v>
      </c>
      <c r="M13" s="14" t="s">
        <v>20</v>
      </c>
      <c r="N13" s="14" t="s">
        <v>21</v>
      </c>
      <c r="O13" s="14" t="s">
        <v>22</v>
      </c>
      <c r="P13" s="14" t="s">
        <v>23</v>
      </c>
    </row>
    <row r="14" spans="1:16" ht="12.75" customHeight="1">
      <c r="A14" s="12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</row>
    <row r="15" spans="1:16" ht="22.5" customHeight="1">
      <c r="A15" s="15" t="s">
        <v>24</v>
      </c>
      <c r="B15" s="16"/>
      <c r="C15" s="17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.75" customHeight="1">
      <c r="A16" s="15" t="s">
        <v>25</v>
      </c>
      <c r="B16" s="12"/>
      <c r="C16" s="17" t="s">
        <v>26</v>
      </c>
      <c r="D16" s="18">
        <v>0</v>
      </c>
      <c r="E16" s="20" t="s">
        <v>27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2.75">
      <c r="A17" s="15" t="s">
        <v>28</v>
      </c>
      <c r="B17" s="14"/>
      <c r="C17" s="17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2.75">
      <c r="A18" s="15" t="s">
        <v>29</v>
      </c>
      <c r="B18" s="14"/>
      <c r="C18" s="17" t="s">
        <v>30</v>
      </c>
      <c r="D18" s="18">
        <v>427.47</v>
      </c>
      <c r="E18" s="19">
        <v>-427.47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2.5" customHeight="1">
      <c r="A19" s="15" t="s">
        <v>31</v>
      </c>
      <c r="B19" s="14"/>
      <c r="C19" s="17" t="s">
        <v>32</v>
      </c>
      <c r="D19" s="19">
        <v>3168144.72</v>
      </c>
      <c r="E19" s="20" t="s">
        <v>27</v>
      </c>
      <c r="F19" s="20" t="s">
        <v>33</v>
      </c>
      <c r="G19" s="20" t="s">
        <v>27</v>
      </c>
      <c r="H19" s="20" t="s">
        <v>34</v>
      </c>
      <c r="I19" s="20" t="s">
        <v>35</v>
      </c>
      <c r="J19" s="20" t="s">
        <v>35</v>
      </c>
      <c r="K19" s="20" t="s">
        <v>36</v>
      </c>
      <c r="L19" s="20" t="s">
        <v>35</v>
      </c>
      <c r="M19" s="20" t="s">
        <v>27</v>
      </c>
      <c r="N19" s="20" t="s">
        <v>37</v>
      </c>
      <c r="O19" s="20" t="s">
        <v>35</v>
      </c>
      <c r="P19" s="20" t="s">
        <v>35</v>
      </c>
    </row>
    <row r="20" spans="1:16" ht="12.75">
      <c r="A20" s="15" t="s">
        <v>38</v>
      </c>
      <c r="B20" s="14"/>
      <c r="C20" s="17" t="s">
        <v>39</v>
      </c>
      <c r="D20" s="18">
        <v>3680.63</v>
      </c>
      <c r="E20" s="19"/>
      <c r="F20" s="19">
        <v>3680.63</v>
      </c>
      <c r="G20" s="18">
        <v>0</v>
      </c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5"/>
      <c r="B21" s="16"/>
      <c r="C21" s="17"/>
      <c r="D21" s="19">
        <v>3172252.42</v>
      </c>
      <c r="E21" s="19">
        <v>0</v>
      </c>
      <c r="F21" s="20" t="s">
        <v>27</v>
      </c>
      <c r="G21" s="20" t="s">
        <v>27</v>
      </c>
      <c r="H21" s="20" t="s">
        <v>35</v>
      </c>
      <c r="I21" s="20" t="s">
        <v>35</v>
      </c>
      <c r="J21" s="20" t="s">
        <v>35</v>
      </c>
      <c r="K21" s="20" t="s">
        <v>35</v>
      </c>
      <c r="L21" s="20" t="s">
        <v>35</v>
      </c>
      <c r="M21" s="20" t="s">
        <v>27</v>
      </c>
      <c r="N21" s="20" t="s">
        <v>35</v>
      </c>
      <c r="O21" s="20" t="s">
        <v>35</v>
      </c>
      <c r="P21" s="20" t="s">
        <v>35</v>
      </c>
    </row>
    <row r="22" spans="1:16" ht="12.75" customHeight="1">
      <c r="A22" s="21" t="s">
        <v>40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 customHeight="1">
      <c r="A23" s="22" t="s">
        <v>41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7" s="28" customFormat="1" ht="40.5" customHeight="1">
      <c r="A24" s="23" t="s">
        <v>42</v>
      </c>
      <c r="B24" s="24" t="s">
        <v>43</v>
      </c>
      <c r="C24" s="25" t="s">
        <v>44</v>
      </c>
      <c r="D24" s="26">
        <f>D25+D30+D36+D39+D41+D44</f>
        <v>23856200</v>
      </c>
      <c r="E24" s="26">
        <f>E25+E30+E36+E39+E41+E44</f>
        <v>716000</v>
      </c>
      <c r="F24" s="26">
        <f>F25+F30+F36+F39+F41+F44</f>
        <v>1154000</v>
      </c>
      <c r="G24" s="26">
        <f>G25+G30+G36+G39+G41+G44</f>
        <v>1354000</v>
      </c>
      <c r="H24" s="26">
        <f>H25+H30+H36+H39+H41+H44</f>
        <v>1413000</v>
      </c>
      <c r="I24" s="26">
        <f>I25+I30+I36+I39+I41+I44</f>
        <v>1468500</v>
      </c>
      <c r="J24" s="26">
        <f>J25+J30+J36+J39+J41+J44</f>
        <v>1055000</v>
      </c>
      <c r="K24" s="26">
        <f>K25+K30+K36+K39+K41+K44</f>
        <v>1415000</v>
      </c>
      <c r="L24" s="26">
        <f>L25+L30+L36+L39+L41+L44</f>
        <v>1347200</v>
      </c>
      <c r="M24" s="26">
        <f>M25+M30+M36+M39+M41+M44</f>
        <v>2958600</v>
      </c>
      <c r="N24" s="26">
        <f>N25+N30+N36+N39+N41+N44</f>
        <v>2990000</v>
      </c>
      <c r="O24" s="26">
        <f>O25+O30+O36+O39+O41+O44</f>
        <v>4768000</v>
      </c>
      <c r="P24" s="26">
        <f>P25+P30+P36+P39+P41+P44</f>
        <v>3216900</v>
      </c>
      <c r="Q24" s="27"/>
    </row>
    <row r="25" spans="1:17" s="28" customFormat="1" ht="64.5" customHeight="1">
      <c r="A25" s="29" t="s">
        <v>45</v>
      </c>
      <c r="B25" s="30" t="s">
        <v>46</v>
      </c>
      <c r="C25" s="31"/>
      <c r="D25" s="32">
        <v>7743900</v>
      </c>
      <c r="E25" s="32">
        <v>400000</v>
      </c>
      <c r="F25" s="32">
        <v>293000</v>
      </c>
      <c r="G25" s="33">
        <v>600000</v>
      </c>
      <c r="H25" s="32">
        <v>679000</v>
      </c>
      <c r="I25" s="32">
        <v>1068000</v>
      </c>
      <c r="J25" s="33">
        <v>649000</v>
      </c>
      <c r="K25" s="32">
        <v>751000</v>
      </c>
      <c r="L25" s="32">
        <v>700000</v>
      </c>
      <c r="M25" s="33">
        <v>332000</v>
      </c>
      <c r="N25" s="34">
        <v>740000</v>
      </c>
      <c r="O25" s="32">
        <v>700000</v>
      </c>
      <c r="P25" s="35">
        <v>831900</v>
      </c>
      <c r="Q25" s="36"/>
    </row>
    <row r="26" spans="1:17" s="28" customFormat="1" ht="110.25" customHeight="1">
      <c r="A26" s="37" t="s">
        <v>47</v>
      </c>
      <c r="B26" s="38" t="s">
        <v>48</v>
      </c>
      <c r="C26" s="39"/>
      <c r="D26" s="40">
        <f>E26+F26+G26+H26+I26+J26+K26+L26+M26+N26+O26+P26</f>
        <v>2293000</v>
      </c>
      <c r="E26" s="40">
        <v>100000</v>
      </c>
      <c r="F26" s="40">
        <v>131000</v>
      </c>
      <c r="G26" s="41">
        <v>237300</v>
      </c>
      <c r="H26" s="40">
        <v>368000</v>
      </c>
      <c r="I26" s="40">
        <v>200000</v>
      </c>
      <c r="J26" s="41">
        <v>166300</v>
      </c>
      <c r="K26" s="40">
        <v>221000</v>
      </c>
      <c r="L26" s="40">
        <v>200000</v>
      </c>
      <c r="M26" s="41">
        <v>19300</v>
      </c>
      <c r="N26" s="40">
        <v>240000</v>
      </c>
      <c r="O26" s="41">
        <v>200000</v>
      </c>
      <c r="P26" s="42">
        <v>210100</v>
      </c>
      <c r="Q26" s="27"/>
    </row>
    <row r="27" spans="1:17" s="28" customFormat="1" ht="134.25" customHeight="1">
      <c r="A27" s="37" t="s">
        <v>49</v>
      </c>
      <c r="B27" s="38" t="s">
        <v>50</v>
      </c>
      <c r="C27" s="39"/>
      <c r="D27" s="40">
        <f>E27+F27+G27+H27+I27+J27+K27+L27+M27+N27+O27+P27</f>
        <v>50800</v>
      </c>
      <c r="E27" s="40">
        <v>0</v>
      </c>
      <c r="F27" s="40">
        <v>0</v>
      </c>
      <c r="G27" s="40">
        <v>12700</v>
      </c>
      <c r="H27" s="40">
        <v>0</v>
      </c>
      <c r="I27" s="40">
        <v>0</v>
      </c>
      <c r="J27" s="40">
        <v>12700</v>
      </c>
      <c r="K27" s="40">
        <v>0</v>
      </c>
      <c r="L27" s="40">
        <v>0</v>
      </c>
      <c r="M27" s="40">
        <v>12700</v>
      </c>
      <c r="N27" s="40">
        <v>0</v>
      </c>
      <c r="O27" s="40">
        <v>0</v>
      </c>
      <c r="P27" s="42">
        <v>12700</v>
      </c>
      <c r="Q27" s="27"/>
    </row>
    <row r="28" spans="1:17" s="28" customFormat="1" ht="108.75" customHeight="1">
      <c r="A28" s="37" t="s">
        <v>51</v>
      </c>
      <c r="B28" s="38" t="s">
        <v>52</v>
      </c>
      <c r="C28" s="39"/>
      <c r="D28" s="40">
        <f>E28+F28+G28+H28+I28+J28+K28+L28+M28+N28+O28+P28</f>
        <v>5300000</v>
      </c>
      <c r="E28" s="40">
        <v>300000</v>
      </c>
      <c r="F28" s="40">
        <v>162000</v>
      </c>
      <c r="G28" s="40">
        <v>350000</v>
      </c>
      <c r="H28" s="40">
        <v>379000</v>
      </c>
      <c r="I28" s="40">
        <v>700000</v>
      </c>
      <c r="J28" s="40">
        <v>470000</v>
      </c>
      <c r="K28" s="40">
        <v>530000</v>
      </c>
      <c r="L28" s="40">
        <v>500000</v>
      </c>
      <c r="M28" s="40">
        <v>300000</v>
      </c>
      <c r="N28" s="40">
        <v>500000</v>
      </c>
      <c r="O28" s="40">
        <v>500000</v>
      </c>
      <c r="P28" s="42">
        <v>609000</v>
      </c>
      <c r="Q28" s="27"/>
    </row>
    <row r="29" spans="1:17" s="28" customFormat="1" ht="109.5" customHeight="1">
      <c r="A29" s="37" t="s">
        <v>53</v>
      </c>
      <c r="B29" s="38" t="s">
        <v>54</v>
      </c>
      <c r="C29" s="39"/>
      <c r="D29" s="40">
        <v>100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2">
        <v>100</v>
      </c>
      <c r="Q29" s="27"/>
    </row>
    <row r="30" spans="1:20" s="48" customFormat="1" ht="12.75">
      <c r="A30" s="23" t="s">
        <v>55</v>
      </c>
      <c r="B30" s="43" t="s">
        <v>56</v>
      </c>
      <c r="C30" s="44" t="s">
        <v>44</v>
      </c>
      <c r="D30" s="32">
        <f>D31</f>
        <v>3350000</v>
      </c>
      <c r="E30" s="32">
        <f>E31</f>
        <v>95000</v>
      </c>
      <c r="F30" s="32">
        <v>285000</v>
      </c>
      <c r="G30" s="32">
        <v>210000</v>
      </c>
      <c r="H30" s="32">
        <v>243000</v>
      </c>
      <c r="I30" s="32">
        <v>240500</v>
      </c>
      <c r="J30" s="32">
        <v>245000</v>
      </c>
      <c r="K30" s="32">
        <v>310000</v>
      </c>
      <c r="L30" s="32">
        <v>210000</v>
      </c>
      <c r="M30" s="32">
        <v>263500</v>
      </c>
      <c r="N30" s="32">
        <f>N31</f>
        <v>473000</v>
      </c>
      <c r="O30" s="32">
        <f>O31</f>
        <v>338000</v>
      </c>
      <c r="P30" s="45">
        <v>437000</v>
      </c>
      <c r="Q30" s="46"/>
      <c r="R30" s="47"/>
      <c r="S30" s="47"/>
      <c r="T30" s="47"/>
    </row>
    <row r="31" spans="1:18" s="52" customFormat="1" ht="24.75" customHeight="1">
      <c r="A31" s="49" t="s">
        <v>57</v>
      </c>
      <c r="B31" s="43" t="s">
        <v>58</v>
      </c>
      <c r="C31" s="44" t="s">
        <v>44</v>
      </c>
      <c r="D31" s="32">
        <v>3350000</v>
      </c>
      <c r="E31" s="32">
        <f>E32</f>
        <v>95000</v>
      </c>
      <c r="F31" s="32">
        <v>285000</v>
      </c>
      <c r="G31" s="32">
        <v>210000</v>
      </c>
      <c r="H31" s="32">
        <v>243000</v>
      </c>
      <c r="I31" s="32">
        <v>240500</v>
      </c>
      <c r="J31" s="32">
        <v>245000</v>
      </c>
      <c r="K31" s="32">
        <v>310000</v>
      </c>
      <c r="L31" s="32">
        <v>210000</v>
      </c>
      <c r="M31" s="32">
        <v>263500</v>
      </c>
      <c r="N31" s="32">
        <v>473000</v>
      </c>
      <c r="O31" s="32">
        <v>338000</v>
      </c>
      <c r="P31" s="45">
        <v>437000</v>
      </c>
      <c r="Q31" s="50"/>
      <c r="R31" s="51"/>
    </row>
    <row r="32" spans="1:18" s="1" customFormat="1" ht="125.25" customHeight="1">
      <c r="A32" s="53" t="s">
        <v>59</v>
      </c>
      <c r="B32" s="54" t="s">
        <v>60</v>
      </c>
      <c r="C32" s="55" t="s">
        <v>44</v>
      </c>
      <c r="D32" s="56">
        <f>E32+F32+G32+H32+I32+J32+K32+L32+M32+N32+O32+P32</f>
        <v>3159800</v>
      </c>
      <c r="E32" s="57">
        <v>95000</v>
      </c>
      <c r="F32" s="57">
        <v>280000</v>
      </c>
      <c r="G32" s="57">
        <v>200000</v>
      </c>
      <c r="H32" s="57">
        <v>205000</v>
      </c>
      <c r="I32" s="57">
        <v>217500</v>
      </c>
      <c r="J32" s="57">
        <v>225000</v>
      </c>
      <c r="K32" s="57">
        <v>295000</v>
      </c>
      <c r="L32" s="57">
        <v>210000</v>
      </c>
      <c r="M32" s="57">
        <v>198300</v>
      </c>
      <c r="N32" s="57">
        <v>473000</v>
      </c>
      <c r="O32" s="57">
        <v>338000</v>
      </c>
      <c r="P32" s="57">
        <v>423000</v>
      </c>
      <c r="Q32" s="58"/>
      <c r="R32" s="59"/>
    </row>
    <row r="33" spans="1:18" s="1" customFormat="1" ht="187.5" customHeight="1">
      <c r="A33" s="53" t="s">
        <v>61</v>
      </c>
      <c r="B33" s="54" t="s">
        <v>62</v>
      </c>
      <c r="C33" s="55" t="s">
        <v>44</v>
      </c>
      <c r="D33" s="56">
        <v>900</v>
      </c>
      <c r="E33" s="57">
        <v>0</v>
      </c>
      <c r="F33" s="57">
        <v>0</v>
      </c>
      <c r="G33" s="57">
        <v>100</v>
      </c>
      <c r="H33" s="57">
        <v>0</v>
      </c>
      <c r="I33" s="57">
        <v>0</v>
      </c>
      <c r="J33" s="57">
        <v>100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700</v>
      </c>
      <c r="Q33" s="58"/>
      <c r="R33" s="59"/>
    </row>
    <row r="34" spans="1:18" s="1" customFormat="1" ht="69.75" customHeight="1">
      <c r="A34" s="53" t="s">
        <v>63</v>
      </c>
      <c r="B34" s="54" t="s">
        <v>64</v>
      </c>
      <c r="C34" s="55" t="s">
        <v>44</v>
      </c>
      <c r="D34" s="56">
        <v>56000</v>
      </c>
      <c r="E34" s="57">
        <v>0</v>
      </c>
      <c r="F34" s="57">
        <v>0</v>
      </c>
      <c r="G34" s="57">
        <v>1000</v>
      </c>
      <c r="H34" s="57">
        <v>0</v>
      </c>
      <c r="I34" s="57">
        <v>5000</v>
      </c>
      <c r="J34" s="57">
        <v>1000</v>
      </c>
      <c r="K34" s="57">
        <v>0</v>
      </c>
      <c r="L34" s="57">
        <v>0</v>
      </c>
      <c r="M34" s="57">
        <v>47000</v>
      </c>
      <c r="N34" s="57">
        <v>0</v>
      </c>
      <c r="O34" s="57">
        <v>0</v>
      </c>
      <c r="P34" s="57">
        <v>2000</v>
      </c>
      <c r="Q34" s="58"/>
      <c r="R34" s="59"/>
    </row>
    <row r="35" spans="1:18" s="1" customFormat="1" ht="147" customHeight="1">
      <c r="A35" s="53" t="s">
        <v>65</v>
      </c>
      <c r="B35" s="54" t="s">
        <v>66</v>
      </c>
      <c r="C35" s="55" t="s">
        <v>44</v>
      </c>
      <c r="D35" s="56">
        <v>133300</v>
      </c>
      <c r="E35" s="57">
        <v>0</v>
      </c>
      <c r="F35" s="57">
        <v>5000</v>
      </c>
      <c r="G35" s="57">
        <v>8900</v>
      </c>
      <c r="H35" s="57">
        <v>38000</v>
      </c>
      <c r="I35" s="57">
        <v>18000</v>
      </c>
      <c r="J35" s="57">
        <v>18900</v>
      </c>
      <c r="K35" s="57">
        <v>15000</v>
      </c>
      <c r="L35" s="57">
        <v>0</v>
      </c>
      <c r="M35" s="57">
        <v>18200</v>
      </c>
      <c r="N35" s="57">
        <v>0</v>
      </c>
      <c r="O35" s="57">
        <v>0</v>
      </c>
      <c r="P35" s="57">
        <v>11300</v>
      </c>
      <c r="Q35" s="58"/>
      <c r="R35" s="59"/>
    </row>
    <row r="36" spans="1:18" s="52" customFormat="1" ht="12.75">
      <c r="A36" s="49" t="s">
        <v>67</v>
      </c>
      <c r="B36" s="43" t="s">
        <v>68</v>
      </c>
      <c r="C36" s="44" t="s">
        <v>44</v>
      </c>
      <c r="D36" s="60">
        <f>D38</f>
        <v>1390000</v>
      </c>
      <c r="E36" s="60">
        <f>E38</f>
        <v>0</v>
      </c>
      <c r="F36" s="60">
        <f>F38</f>
        <v>132000</v>
      </c>
      <c r="G36" s="60">
        <f>G38</f>
        <v>288000</v>
      </c>
      <c r="H36" s="60">
        <v>188000</v>
      </c>
      <c r="I36" s="60">
        <v>12000</v>
      </c>
      <c r="J36" s="60">
        <f>J38</f>
        <v>52000</v>
      </c>
      <c r="K36" s="60">
        <f>K38</f>
        <v>113000</v>
      </c>
      <c r="L36" s="60">
        <f>L38</f>
        <v>50000</v>
      </c>
      <c r="M36" s="60">
        <f>M38</f>
        <v>278000</v>
      </c>
      <c r="N36" s="60">
        <f>N38</f>
        <v>0</v>
      </c>
      <c r="O36" s="60">
        <f>O38</f>
        <v>99000</v>
      </c>
      <c r="P36" s="60">
        <f>P38</f>
        <v>178000</v>
      </c>
      <c r="Q36" s="50"/>
      <c r="R36" s="51"/>
    </row>
    <row r="37" spans="1:18" s="52" customFormat="1" ht="12.75">
      <c r="A37" s="49" t="s">
        <v>69</v>
      </c>
      <c r="B37" s="43" t="s">
        <v>70</v>
      </c>
      <c r="C37" s="44" t="s">
        <v>44</v>
      </c>
      <c r="D37" s="60">
        <f>D38</f>
        <v>1390000</v>
      </c>
      <c r="E37" s="60">
        <f>E38</f>
        <v>0</v>
      </c>
      <c r="F37" s="60">
        <f>F38</f>
        <v>132000</v>
      </c>
      <c r="G37" s="60">
        <v>288000</v>
      </c>
      <c r="H37" s="60">
        <v>188000</v>
      </c>
      <c r="I37" s="60">
        <v>12000</v>
      </c>
      <c r="J37" s="60">
        <v>52000</v>
      </c>
      <c r="K37" s="60">
        <v>113000</v>
      </c>
      <c r="L37" s="60">
        <v>50000</v>
      </c>
      <c r="M37" s="60">
        <v>28000</v>
      </c>
      <c r="N37" s="60">
        <v>0</v>
      </c>
      <c r="O37" s="60">
        <f>O38</f>
        <v>99000</v>
      </c>
      <c r="P37" s="60">
        <f>P38</f>
        <v>178000</v>
      </c>
      <c r="Q37" s="50"/>
      <c r="R37" s="51"/>
    </row>
    <row r="38" spans="1:18" s="1" customFormat="1" ht="24" customHeight="1">
      <c r="A38" s="61" t="s">
        <v>69</v>
      </c>
      <c r="B38" s="19" t="s">
        <v>71</v>
      </c>
      <c r="C38" s="55" t="s">
        <v>44</v>
      </c>
      <c r="D38" s="62">
        <f>E38+F38+G38+H38+I38+J38+K38+L38+M38+N38+O38+P38</f>
        <v>1390000</v>
      </c>
      <c r="E38" s="62">
        <v>0</v>
      </c>
      <c r="F38" s="62">
        <v>132000</v>
      </c>
      <c r="G38" s="62">
        <v>288000</v>
      </c>
      <c r="H38" s="62">
        <v>188000</v>
      </c>
      <c r="I38" s="62">
        <v>12000</v>
      </c>
      <c r="J38" s="62">
        <v>52000</v>
      </c>
      <c r="K38" s="62">
        <v>113000</v>
      </c>
      <c r="L38" s="62">
        <v>50000</v>
      </c>
      <c r="M38" s="62">
        <v>278000</v>
      </c>
      <c r="N38" s="62">
        <v>0</v>
      </c>
      <c r="O38" s="62">
        <v>99000</v>
      </c>
      <c r="P38" s="62">
        <v>178000</v>
      </c>
      <c r="Q38" s="58"/>
      <c r="R38" s="59"/>
    </row>
    <row r="39" spans="1:18" s="52" customFormat="1" ht="12.75">
      <c r="A39" s="49" t="s">
        <v>72</v>
      </c>
      <c r="B39" s="43" t="s">
        <v>73</v>
      </c>
      <c r="C39" s="44" t="s">
        <v>44</v>
      </c>
      <c r="D39" s="60">
        <f>E39+F39+G39+H39+I39+J39+K39+L39+M39+N39+O39+P39</f>
        <v>2620000</v>
      </c>
      <c r="E39" s="60">
        <f>E40</f>
        <v>9000</v>
      </c>
      <c r="F39" s="60">
        <f>F40</f>
        <v>64000</v>
      </c>
      <c r="G39" s="60">
        <f>G40</f>
        <v>97000</v>
      </c>
      <c r="H39" s="60">
        <f>H40</f>
        <v>0</v>
      </c>
      <c r="I39" s="60">
        <f>I40</f>
        <v>50000</v>
      </c>
      <c r="J39" s="60">
        <f>J40</f>
        <v>15000</v>
      </c>
      <c r="K39" s="60">
        <f>K40</f>
        <v>0</v>
      </c>
      <c r="L39" s="60">
        <f>L40</f>
        <v>72000</v>
      </c>
      <c r="M39" s="60">
        <f>M40</f>
        <v>554000</v>
      </c>
      <c r="N39" s="60">
        <f>N40</f>
        <v>555000</v>
      </c>
      <c r="O39" s="60">
        <f>O40</f>
        <v>991000</v>
      </c>
      <c r="P39" s="60">
        <f>P40</f>
        <v>213000</v>
      </c>
      <c r="Q39" s="50"/>
      <c r="R39" s="51"/>
    </row>
    <row r="40" spans="1:18" s="1" customFormat="1" ht="69.75" customHeight="1">
      <c r="A40" s="61" t="s">
        <v>74</v>
      </c>
      <c r="B40" s="19" t="s">
        <v>75</v>
      </c>
      <c r="C40" s="55" t="s">
        <v>44</v>
      </c>
      <c r="D40" s="62">
        <f>E40+F40+G40+H40+I40+J40+K40+L40+M40+N40+O40+P40</f>
        <v>2620000</v>
      </c>
      <c r="E40" s="62">
        <v>9000</v>
      </c>
      <c r="F40" s="62">
        <v>64000</v>
      </c>
      <c r="G40" s="62">
        <v>97000</v>
      </c>
      <c r="H40" s="62">
        <v>0</v>
      </c>
      <c r="I40" s="62">
        <v>50000</v>
      </c>
      <c r="J40" s="62">
        <v>15000</v>
      </c>
      <c r="K40" s="62">
        <v>0</v>
      </c>
      <c r="L40" s="62">
        <v>72000</v>
      </c>
      <c r="M40" s="62">
        <v>554000</v>
      </c>
      <c r="N40" s="62">
        <v>555000</v>
      </c>
      <c r="O40" s="62">
        <v>991000</v>
      </c>
      <c r="P40" s="62">
        <v>213000</v>
      </c>
      <c r="Q40" s="58"/>
      <c r="R40" s="59"/>
    </row>
    <row r="41" spans="1:18" s="52" customFormat="1" ht="12.75">
      <c r="A41" s="49" t="s">
        <v>76</v>
      </c>
      <c r="B41" s="43" t="s">
        <v>77</v>
      </c>
      <c r="C41" s="44" t="s">
        <v>44</v>
      </c>
      <c r="D41" s="60">
        <v>8700000</v>
      </c>
      <c r="E41" s="60">
        <f>E42+E43</f>
        <v>212000</v>
      </c>
      <c r="F41" s="60">
        <f>F42+F43</f>
        <v>380000</v>
      </c>
      <c r="G41" s="60">
        <f>G42+G43</f>
        <v>154000</v>
      </c>
      <c r="H41" s="60">
        <f>H42+H43</f>
        <v>303000</v>
      </c>
      <c r="I41" s="60">
        <f>I42+I43</f>
        <v>98000</v>
      </c>
      <c r="J41" s="60">
        <f>J42+J43</f>
        <v>94000</v>
      </c>
      <c r="K41" s="60">
        <f>K42+K43</f>
        <v>241000</v>
      </c>
      <c r="L41" s="60">
        <f>L42+L43</f>
        <v>301000</v>
      </c>
      <c r="M41" s="60">
        <f>M42+M43</f>
        <v>1498000</v>
      </c>
      <c r="N41" s="60">
        <v>1222000</v>
      </c>
      <c r="O41" s="60">
        <v>2640000</v>
      </c>
      <c r="P41" s="60">
        <f>P42+P43</f>
        <v>1557000</v>
      </c>
      <c r="Q41" s="50"/>
      <c r="R41" s="51"/>
    </row>
    <row r="42" spans="1:18" s="1" customFormat="1" ht="61.5" customHeight="1">
      <c r="A42" s="61" t="s">
        <v>78</v>
      </c>
      <c r="B42" s="19" t="s">
        <v>79</v>
      </c>
      <c r="C42" s="55" t="s">
        <v>44</v>
      </c>
      <c r="D42" s="62">
        <f>E42+F42+G42+H42+I42+J42+K42+L42+M42+N42+O42+P42</f>
        <v>7500000</v>
      </c>
      <c r="E42" s="62">
        <v>22000</v>
      </c>
      <c r="F42" s="62">
        <v>210000</v>
      </c>
      <c r="G42" s="62">
        <v>85000</v>
      </c>
      <c r="H42" s="62">
        <v>17000</v>
      </c>
      <c r="I42" s="62">
        <v>98000</v>
      </c>
      <c r="J42" s="62">
        <v>39000</v>
      </c>
      <c r="K42" s="62">
        <v>12000</v>
      </c>
      <c r="L42" s="62">
        <v>260000</v>
      </c>
      <c r="M42" s="62">
        <v>1498000</v>
      </c>
      <c r="N42" s="62">
        <v>1166000</v>
      </c>
      <c r="O42" s="62">
        <v>2640000</v>
      </c>
      <c r="P42" s="62">
        <v>1453000</v>
      </c>
      <c r="Q42" s="58"/>
      <c r="R42" s="59"/>
    </row>
    <row r="43" spans="1:18" s="1" customFormat="1" ht="61.5" customHeight="1">
      <c r="A43" s="61" t="s">
        <v>80</v>
      </c>
      <c r="B43" s="19" t="s">
        <v>81</v>
      </c>
      <c r="C43" s="55" t="s">
        <v>44</v>
      </c>
      <c r="D43" s="62">
        <f>E43+F43+G43+H43+I43+J43+K43+L43+M43+N43+O43+P43</f>
        <v>1200000</v>
      </c>
      <c r="E43" s="62">
        <v>190000</v>
      </c>
      <c r="F43" s="62">
        <v>170000</v>
      </c>
      <c r="G43" s="62">
        <v>69000</v>
      </c>
      <c r="H43" s="62">
        <v>286000</v>
      </c>
      <c r="I43" s="62">
        <v>0</v>
      </c>
      <c r="J43" s="62">
        <v>55000</v>
      </c>
      <c r="K43" s="62">
        <v>229000</v>
      </c>
      <c r="L43" s="62">
        <v>41000</v>
      </c>
      <c r="M43" s="62">
        <v>0</v>
      </c>
      <c r="N43" s="62">
        <v>56000</v>
      </c>
      <c r="O43" s="62">
        <v>0</v>
      </c>
      <c r="P43" s="63">
        <v>104000</v>
      </c>
      <c r="Q43" s="58"/>
      <c r="R43" s="59"/>
    </row>
    <row r="44" spans="1:18" s="52" customFormat="1" ht="60.75" customHeight="1">
      <c r="A44" s="49" t="s">
        <v>82</v>
      </c>
      <c r="B44" s="43" t="s">
        <v>43</v>
      </c>
      <c r="C44" s="55" t="s">
        <v>44</v>
      </c>
      <c r="D44" s="60">
        <v>52300</v>
      </c>
      <c r="E44" s="60">
        <f>E45</f>
        <v>0</v>
      </c>
      <c r="F44" s="60">
        <f>F45</f>
        <v>0</v>
      </c>
      <c r="G44" s="60">
        <f>G45</f>
        <v>5000</v>
      </c>
      <c r="H44" s="60">
        <f>H45</f>
        <v>0</v>
      </c>
      <c r="I44" s="60">
        <f>I45</f>
        <v>0</v>
      </c>
      <c r="J44" s="64">
        <f>J45</f>
        <v>0</v>
      </c>
      <c r="K44" s="64">
        <f>K45</f>
        <v>0</v>
      </c>
      <c r="L44" s="64">
        <f>L45</f>
        <v>14200</v>
      </c>
      <c r="M44" s="60">
        <v>33100</v>
      </c>
      <c r="N44" s="60">
        <f>N45</f>
        <v>0</v>
      </c>
      <c r="O44" s="60">
        <f>O45</f>
        <v>0</v>
      </c>
      <c r="P44" s="60">
        <f>P45</f>
        <v>0</v>
      </c>
      <c r="Q44" s="50"/>
      <c r="R44" s="51"/>
    </row>
    <row r="45" spans="1:18" s="52" customFormat="1" ht="122.25" customHeight="1">
      <c r="A45" s="65" t="s">
        <v>83</v>
      </c>
      <c r="B45" s="19" t="s">
        <v>84</v>
      </c>
      <c r="C45" s="55" t="s">
        <v>44</v>
      </c>
      <c r="D45" s="62">
        <v>19200</v>
      </c>
      <c r="E45" s="18">
        <v>0</v>
      </c>
      <c r="F45" s="18">
        <v>0</v>
      </c>
      <c r="G45" s="18">
        <v>5000</v>
      </c>
      <c r="H45" s="18">
        <v>0</v>
      </c>
      <c r="I45" s="18">
        <v>0</v>
      </c>
      <c r="J45" s="18">
        <v>0</v>
      </c>
      <c r="K45" s="18">
        <v>0</v>
      </c>
      <c r="L45" s="18">
        <v>14200</v>
      </c>
      <c r="M45" s="18">
        <v>33100</v>
      </c>
      <c r="N45" s="18">
        <v>0</v>
      </c>
      <c r="O45" s="18">
        <v>0</v>
      </c>
      <c r="P45" s="18">
        <v>0</v>
      </c>
      <c r="Q45" s="50"/>
      <c r="R45" s="51"/>
    </row>
    <row r="46" spans="1:18" s="52" customFormat="1" ht="12.75">
      <c r="A46" s="49" t="s">
        <v>85</v>
      </c>
      <c r="B46" s="43" t="s">
        <v>86</v>
      </c>
      <c r="C46" s="66"/>
      <c r="D46" s="60">
        <f>E46+F46+G46+H46+I46+J46+K46+L46+M46+N46+O46+P46</f>
        <v>17929872.53</v>
      </c>
      <c r="E46" s="67">
        <f>E47</f>
        <v>756997.53</v>
      </c>
      <c r="F46" s="67">
        <f>F47</f>
        <v>671100</v>
      </c>
      <c r="G46" s="67">
        <f>G47</f>
        <v>2436700</v>
      </c>
      <c r="H46" s="67">
        <f>H47</f>
        <v>804625</v>
      </c>
      <c r="I46" s="67">
        <f>I47</f>
        <v>4908900</v>
      </c>
      <c r="J46" s="67">
        <f>J47</f>
        <v>1162000</v>
      </c>
      <c r="K46" s="67">
        <f>K47</f>
        <v>2352323</v>
      </c>
      <c r="L46" s="67">
        <f>L47</f>
        <v>695800</v>
      </c>
      <c r="M46" s="67">
        <f>M47</f>
        <v>661700</v>
      </c>
      <c r="N46" s="67">
        <f>N47</f>
        <v>661700</v>
      </c>
      <c r="O46" s="67">
        <f>O47</f>
        <v>661700</v>
      </c>
      <c r="P46" s="67">
        <f>P47</f>
        <v>2156327</v>
      </c>
      <c r="Q46" s="50"/>
      <c r="R46" s="51"/>
    </row>
    <row r="47" spans="1:18" s="52" customFormat="1" ht="51.75" customHeight="1">
      <c r="A47" s="68" t="s">
        <v>87</v>
      </c>
      <c r="B47" s="43" t="s">
        <v>88</v>
      </c>
      <c r="C47" s="44" t="s">
        <v>44</v>
      </c>
      <c r="D47" s="60">
        <f>E47+F47+G47+H47+I47+J47+K47+L47+M47+N47+O47+P47</f>
        <v>17929872.53</v>
      </c>
      <c r="E47" s="67">
        <f>E48+E58+E61+E66+E68+E52</f>
        <v>756997.53</v>
      </c>
      <c r="F47" s="67">
        <f>F48+F58+F61+F66+F68+F52</f>
        <v>671100</v>
      </c>
      <c r="G47" s="67">
        <f>G48+G58+G61+G66+G68+G52</f>
        <v>2436700</v>
      </c>
      <c r="H47" s="67">
        <f>H48+H58+H61+H66+H68+H52</f>
        <v>804625</v>
      </c>
      <c r="I47" s="67">
        <f>I48+I58+I61+I66+I68+I52</f>
        <v>4908900</v>
      </c>
      <c r="J47" s="67">
        <f>J48+J58+J61+J66+J68+J52</f>
        <v>1162000</v>
      </c>
      <c r="K47" s="67">
        <f>K48+K58+K61+K66+K68+K52</f>
        <v>2352323</v>
      </c>
      <c r="L47" s="67">
        <f>L48+L58+L61+L66+L68+L52</f>
        <v>695800</v>
      </c>
      <c r="M47" s="67">
        <f>M48+M58+M61+M66+M68+M52</f>
        <v>661700</v>
      </c>
      <c r="N47" s="67">
        <f>N48+N58+N61+N66+N68+N52</f>
        <v>661700</v>
      </c>
      <c r="O47" s="67">
        <f>O48+O58+O61+O66+O68+O52</f>
        <v>661700</v>
      </c>
      <c r="P47" s="67">
        <f>P48+P58+P61+P66+P68+P52</f>
        <v>2156327</v>
      </c>
      <c r="Q47" s="50"/>
      <c r="R47" s="51"/>
    </row>
    <row r="48" spans="1:18" s="52" customFormat="1" ht="51" customHeight="1">
      <c r="A48" s="49" t="s">
        <v>89</v>
      </c>
      <c r="B48" s="43" t="s">
        <v>90</v>
      </c>
      <c r="C48" s="55" t="s">
        <v>44</v>
      </c>
      <c r="D48" s="60">
        <f>E48+F48+G48+H48+I48+J48+K48+L48+M48+N48+O48+P48</f>
        <v>7738800</v>
      </c>
      <c r="E48" s="67">
        <f>E49+E50+E51</f>
        <v>644900</v>
      </c>
      <c r="F48" s="67">
        <f>F49+F50+F51</f>
        <v>644900</v>
      </c>
      <c r="G48" s="67">
        <f>G49+G50+G51</f>
        <v>644900</v>
      </c>
      <c r="H48" s="67">
        <f>H49+H50+H51</f>
        <v>644900</v>
      </c>
      <c r="I48" s="67">
        <f>I49+I50+I51</f>
        <v>644900</v>
      </c>
      <c r="J48" s="67">
        <f>J49+J50+J51</f>
        <v>644900</v>
      </c>
      <c r="K48" s="67">
        <f>K49+K50+K51</f>
        <v>644900</v>
      </c>
      <c r="L48" s="67">
        <f>L49+L50+L51</f>
        <v>644900</v>
      </c>
      <c r="M48" s="67">
        <f>M49+M50+M51</f>
        <v>644900</v>
      </c>
      <c r="N48" s="67">
        <f>N49+N50+N51</f>
        <v>644900</v>
      </c>
      <c r="O48" s="67">
        <f>O49+O50+O51</f>
        <v>644900</v>
      </c>
      <c r="P48" s="67">
        <f>P49+P50+P51</f>
        <v>644900</v>
      </c>
      <c r="Q48" s="50"/>
      <c r="R48" s="51"/>
    </row>
    <row r="49" spans="1:18" s="52" customFormat="1" ht="35.25" customHeight="1">
      <c r="A49" s="61" t="s">
        <v>91</v>
      </c>
      <c r="B49" s="19" t="s">
        <v>92</v>
      </c>
      <c r="C49" s="55" t="s">
        <v>44</v>
      </c>
      <c r="D49" s="62">
        <f>E49+F49+G49+H49+I49+J49+K49+L49+M49+N49+O49+P49</f>
        <v>3948400</v>
      </c>
      <c r="E49" s="69">
        <v>329000</v>
      </c>
      <c r="F49" s="69">
        <v>329000</v>
      </c>
      <c r="G49" s="69">
        <v>329000</v>
      </c>
      <c r="H49" s="69">
        <v>329000</v>
      </c>
      <c r="I49" s="69">
        <v>329000</v>
      </c>
      <c r="J49" s="69">
        <v>329000</v>
      </c>
      <c r="K49" s="69">
        <v>329000</v>
      </c>
      <c r="L49" s="69">
        <v>329000</v>
      </c>
      <c r="M49" s="69">
        <v>329000</v>
      </c>
      <c r="N49" s="69">
        <v>329000</v>
      </c>
      <c r="O49" s="69">
        <v>329000</v>
      </c>
      <c r="P49" s="69">
        <v>329400</v>
      </c>
      <c r="Q49" s="50"/>
      <c r="R49" s="51"/>
    </row>
    <row r="50" spans="1:18" s="52" customFormat="1" ht="35.25" customHeight="1">
      <c r="A50" s="61" t="s">
        <v>91</v>
      </c>
      <c r="B50" s="19" t="s">
        <v>92</v>
      </c>
      <c r="C50" s="55" t="s">
        <v>44</v>
      </c>
      <c r="D50" s="62">
        <f>E50+F50+G50+H50+I50+J50+K50+L50+M50+N50+O50+P50</f>
        <v>303200</v>
      </c>
      <c r="E50" s="69">
        <v>25300</v>
      </c>
      <c r="F50" s="69">
        <v>25300</v>
      </c>
      <c r="G50" s="69">
        <v>25300</v>
      </c>
      <c r="H50" s="69">
        <v>25300</v>
      </c>
      <c r="I50" s="69">
        <v>25300</v>
      </c>
      <c r="J50" s="69">
        <v>25300</v>
      </c>
      <c r="K50" s="69">
        <v>25300</v>
      </c>
      <c r="L50" s="69">
        <v>25300</v>
      </c>
      <c r="M50" s="69">
        <v>25300</v>
      </c>
      <c r="N50" s="69">
        <v>25300</v>
      </c>
      <c r="O50" s="69">
        <v>25300</v>
      </c>
      <c r="P50" s="69">
        <v>24900</v>
      </c>
      <c r="Q50" s="50"/>
      <c r="R50" s="51"/>
    </row>
    <row r="51" spans="1:18" s="52" customFormat="1" ht="35.25" customHeight="1">
      <c r="A51" s="61" t="s">
        <v>91</v>
      </c>
      <c r="B51" s="19" t="s">
        <v>92</v>
      </c>
      <c r="C51" s="55" t="s">
        <v>44</v>
      </c>
      <c r="D51" s="62">
        <f>E51+F51+G51+H51+I51+J51+K51+L51+M51+N51+O51+P51</f>
        <v>3487200</v>
      </c>
      <c r="E51" s="69">
        <v>290600</v>
      </c>
      <c r="F51" s="69">
        <v>290600</v>
      </c>
      <c r="G51" s="69">
        <v>290600</v>
      </c>
      <c r="H51" s="69">
        <v>290600</v>
      </c>
      <c r="I51" s="69">
        <v>290600</v>
      </c>
      <c r="J51" s="69">
        <v>290600</v>
      </c>
      <c r="K51" s="69">
        <v>290600</v>
      </c>
      <c r="L51" s="69">
        <v>290600</v>
      </c>
      <c r="M51" s="69">
        <v>290600</v>
      </c>
      <c r="N51" s="69">
        <v>290600</v>
      </c>
      <c r="O51" s="69">
        <v>290600</v>
      </c>
      <c r="P51" s="70">
        <v>290600</v>
      </c>
      <c r="Q51" s="50"/>
      <c r="R51" s="51"/>
    </row>
    <row r="52" spans="1:18" s="52" customFormat="1" ht="35.25" customHeight="1">
      <c r="A52" s="49" t="s">
        <v>93</v>
      </c>
      <c r="B52" s="43" t="s">
        <v>94</v>
      </c>
      <c r="C52" s="44"/>
      <c r="D52" s="60">
        <v>6852300</v>
      </c>
      <c r="E52" s="71">
        <v>0</v>
      </c>
      <c r="F52" s="71">
        <v>0</v>
      </c>
      <c r="G52" s="71">
        <v>1751100</v>
      </c>
      <c r="H52" s="71">
        <v>0</v>
      </c>
      <c r="I52" s="71">
        <v>1751100</v>
      </c>
      <c r="J52" s="71">
        <v>350000</v>
      </c>
      <c r="K52" s="71">
        <v>1598398</v>
      </c>
      <c r="L52" s="71">
        <v>0</v>
      </c>
      <c r="M52" s="71">
        <v>0</v>
      </c>
      <c r="N52" s="71">
        <v>0</v>
      </c>
      <c r="O52" s="71">
        <v>0</v>
      </c>
      <c r="P52" s="67">
        <v>1401702</v>
      </c>
      <c r="Q52" s="50"/>
      <c r="R52" s="51"/>
    </row>
    <row r="53" spans="1:18" s="52" customFormat="1" ht="93" customHeight="1">
      <c r="A53" s="61" t="s">
        <v>95</v>
      </c>
      <c r="B53" s="19" t="s">
        <v>94</v>
      </c>
      <c r="C53" s="72" t="s">
        <v>96</v>
      </c>
      <c r="D53" s="62">
        <v>3381100</v>
      </c>
      <c r="E53" s="69">
        <v>0</v>
      </c>
      <c r="F53" s="69">
        <v>0</v>
      </c>
      <c r="G53" s="69">
        <v>1177934</v>
      </c>
      <c r="H53" s="69">
        <v>0</v>
      </c>
      <c r="I53" s="69">
        <v>1177934</v>
      </c>
      <c r="J53" s="69">
        <v>0</v>
      </c>
      <c r="K53" s="69">
        <v>1025232</v>
      </c>
      <c r="L53" s="69">
        <v>0</v>
      </c>
      <c r="M53" s="69">
        <v>0</v>
      </c>
      <c r="N53" s="69">
        <v>0</v>
      </c>
      <c r="O53" s="69">
        <v>0</v>
      </c>
      <c r="P53" s="70">
        <v>0</v>
      </c>
      <c r="Q53" s="50"/>
      <c r="R53" s="51"/>
    </row>
    <row r="54" spans="1:18" s="52" customFormat="1" ht="93" customHeight="1">
      <c r="A54" s="61" t="s">
        <v>95</v>
      </c>
      <c r="B54" s="19" t="s">
        <v>94</v>
      </c>
      <c r="C54" s="72" t="s">
        <v>97</v>
      </c>
      <c r="D54" s="62">
        <v>2208000</v>
      </c>
      <c r="E54" s="69">
        <v>0</v>
      </c>
      <c r="F54" s="69">
        <v>0</v>
      </c>
      <c r="G54" s="69">
        <v>573166</v>
      </c>
      <c r="H54" s="69">
        <v>0</v>
      </c>
      <c r="I54" s="69">
        <v>573166</v>
      </c>
      <c r="J54" s="69">
        <v>0</v>
      </c>
      <c r="K54" s="69">
        <v>573166</v>
      </c>
      <c r="L54" s="69">
        <v>0</v>
      </c>
      <c r="M54" s="69">
        <v>0</v>
      </c>
      <c r="N54" s="69">
        <v>0</v>
      </c>
      <c r="O54" s="69">
        <v>0</v>
      </c>
      <c r="P54" s="70">
        <v>488502</v>
      </c>
      <c r="Q54" s="50"/>
      <c r="R54" s="51"/>
    </row>
    <row r="55" spans="1:18" s="52" customFormat="1" ht="41.25" customHeight="1">
      <c r="A55" s="61" t="s">
        <v>98</v>
      </c>
      <c r="B55" s="19" t="s">
        <v>94</v>
      </c>
      <c r="C55" s="72" t="s">
        <v>99</v>
      </c>
      <c r="D55" s="62">
        <v>250000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250000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70">
        <v>0</v>
      </c>
      <c r="Q55" s="50"/>
      <c r="R55" s="51"/>
    </row>
    <row r="56" spans="1:18" s="52" customFormat="1" ht="41.25" customHeight="1">
      <c r="A56" s="61" t="s">
        <v>98</v>
      </c>
      <c r="B56" s="19" t="s">
        <v>94</v>
      </c>
      <c r="C56" s="72" t="s">
        <v>99</v>
      </c>
      <c r="D56" s="62">
        <v>100000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100000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70">
        <v>0</v>
      </c>
      <c r="Q56" s="50"/>
      <c r="R56" s="51"/>
    </row>
    <row r="57" spans="1:18" s="52" customFormat="1" ht="41.25" customHeight="1">
      <c r="A57" s="61" t="s">
        <v>100</v>
      </c>
      <c r="B57" s="19" t="s">
        <v>94</v>
      </c>
      <c r="C57" s="72" t="s">
        <v>101</v>
      </c>
      <c r="D57" s="62">
        <v>913200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70">
        <v>913200</v>
      </c>
      <c r="Q57" s="50"/>
      <c r="R57" s="51"/>
    </row>
    <row r="58" spans="1:18" s="52" customFormat="1" ht="54" customHeight="1">
      <c r="A58" s="73" t="s">
        <v>102</v>
      </c>
      <c r="B58" s="74" t="s">
        <v>103</v>
      </c>
      <c r="C58" s="75"/>
      <c r="D58" s="76">
        <v>388400</v>
      </c>
      <c r="E58" s="76">
        <f>E59+E60</f>
        <v>92925</v>
      </c>
      <c r="F58" s="76">
        <f>F59+F60</f>
        <v>7600</v>
      </c>
      <c r="G58" s="76">
        <f>G59+G60</f>
        <v>0</v>
      </c>
      <c r="H58" s="76">
        <v>92925</v>
      </c>
      <c r="I58" s="76">
        <f>I59+I60</f>
        <v>0</v>
      </c>
      <c r="J58" s="76">
        <f>J59+J60</f>
        <v>0</v>
      </c>
      <c r="K58" s="76">
        <v>92925</v>
      </c>
      <c r="L58" s="76">
        <f>L59+L60</f>
        <v>0</v>
      </c>
      <c r="M58" s="76">
        <f>M59+M60</f>
        <v>0</v>
      </c>
      <c r="N58" s="76">
        <v>0</v>
      </c>
      <c r="O58" s="76">
        <f>O59+O60</f>
        <v>0</v>
      </c>
      <c r="P58" s="76">
        <v>92925</v>
      </c>
      <c r="Q58" s="50"/>
      <c r="R58" s="51"/>
    </row>
    <row r="59" spans="1:18" s="1" customFormat="1" ht="71.25" customHeight="1">
      <c r="A59" s="77" t="s">
        <v>104</v>
      </c>
      <c r="B59" s="78" t="s">
        <v>105</v>
      </c>
      <c r="C59" s="79" t="s">
        <v>106</v>
      </c>
      <c r="D59" s="80">
        <v>371700</v>
      </c>
      <c r="E59" s="81">
        <v>92925</v>
      </c>
      <c r="F59" s="81">
        <v>0</v>
      </c>
      <c r="G59" s="81">
        <v>0</v>
      </c>
      <c r="H59" s="81">
        <v>92925</v>
      </c>
      <c r="I59" s="81">
        <v>0</v>
      </c>
      <c r="J59" s="81">
        <v>0</v>
      </c>
      <c r="K59" s="81">
        <v>92925</v>
      </c>
      <c r="L59" s="80">
        <v>0</v>
      </c>
      <c r="M59" s="80">
        <v>0</v>
      </c>
      <c r="N59" s="80">
        <v>0</v>
      </c>
      <c r="O59" s="80">
        <v>0</v>
      </c>
      <c r="P59" s="80">
        <v>92925</v>
      </c>
      <c r="Q59" s="50"/>
      <c r="R59" s="59"/>
    </row>
    <row r="60" spans="1:18" s="1" customFormat="1" ht="63.75" customHeight="1">
      <c r="A60" s="77" t="s">
        <v>107</v>
      </c>
      <c r="B60" s="78" t="s">
        <v>108</v>
      </c>
      <c r="C60" s="79" t="s">
        <v>109</v>
      </c>
      <c r="D60" s="80">
        <v>7600</v>
      </c>
      <c r="E60" s="81">
        <v>0</v>
      </c>
      <c r="F60" s="82">
        <v>7600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58"/>
      <c r="R60" s="59"/>
    </row>
    <row r="61" spans="1:18" s="52" customFormat="1" ht="28.5" customHeight="1">
      <c r="A61" s="73" t="s">
        <v>110</v>
      </c>
      <c r="B61" s="74" t="s">
        <v>111</v>
      </c>
      <c r="C61" s="75"/>
      <c r="D61" s="76">
        <v>2595400</v>
      </c>
      <c r="E61" s="84">
        <v>16800</v>
      </c>
      <c r="F61" s="85">
        <v>16800</v>
      </c>
      <c r="G61" s="85">
        <v>16800</v>
      </c>
      <c r="H61" s="85">
        <v>16800</v>
      </c>
      <c r="I61" s="85">
        <v>2376900</v>
      </c>
      <c r="J61" s="85">
        <v>17100</v>
      </c>
      <c r="K61" s="85">
        <v>16100</v>
      </c>
      <c r="L61" s="86">
        <v>50900</v>
      </c>
      <c r="M61" s="86">
        <v>16800</v>
      </c>
      <c r="N61" s="86">
        <v>16800</v>
      </c>
      <c r="O61" s="86">
        <v>16800</v>
      </c>
      <c r="P61" s="86">
        <v>16800</v>
      </c>
      <c r="Q61" s="50"/>
      <c r="R61" s="51"/>
    </row>
    <row r="62" spans="1:18" s="1" customFormat="1" ht="90" customHeight="1">
      <c r="A62" s="77" t="s">
        <v>112</v>
      </c>
      <c r="B62" s="78" t="s">
        <v>113</v>
      </c>
      <c r="C62" s="55" t="s">
        <v>114</v>
      </c>
      <c r="D62" s="80">
        <v>291400</v>
      </c>
      <c r="E62" s="81">
        <v>16800</v>
      </c>
      <c r="F62" s="82">
        <v>16800</v>
      </c>
      <c r="G62" s="82">
        <v>16800</v>
      </c>
      <c r="H62" s="82">
        <v>16800</v>
      </c>
      <c r="I62" s="82">
        <v>76900</v>
      </c>
      <c r="J62" s="82">
        <v>17100</v>
      </c>
      <c r="K62" s="82">
        <v>16100</v>
      </c>
      <c r="L62" s="83">
        <v>50900</v>
      </c>
      <c r="M62" s="83">
        <v>16800</v>
      </c>
      <c r="N62" s="83">
        <v>16800</v>
      </c>
      <c r="O62" s="83">
        <v>16800</v>
      </c>
      <c r="P62" s="83">
        <v>16800</v>
      </c>
      <c r="Q62" s="58"/>
      <c r="R62" s="59"/>
    </row>
    <row r="63" spans="1:18" s="1" customFormat="1" ht="53.25" customHeight="1">
      <c r="A63" s="77" t="s">
        <v>115</v>
      </c>
      <c r="B63" s="78" t="s">
        <v>116</v>
      </c>
      <c r="C63" s="72" t="s">
        <v>117</v>
      </c>
      <c r="D63" s="80">
        <v>1000000</v>
      </c>
      <c r="E63" s="81"/>
      <c r="F63" s="82"/>
      <c r="G63" s="82"/>
      <c r="H63" s="82"/>
      <c r="I63" s="82">
        <v>1000000</v>
      </c>
      <c r="J63" s="82"/>
      <c r="K63" s="82"/>
      <c r="L63" s="83"/>
      <c r="M63" s="83"/>
      <c r="N63" s="83"/>
      <c r="O63" s="83"/>
      <c r="P63" s="83"/>
      <c r="Q63" s="58"/>
      <c r="R63" s="59"/>
    </row>
    <row r="64" spans="1:18" s="1" customFormat="1" ht="60" customHeight="1">
      <c r="A64" s="77" t="s">
        <v>115</v>
      </c>
      <c r="B64" s="78" t="s">
        <v>116</v>
      </c>
      <c r="C64" s="72" t="s">
        <v>118</v>
      </c>
      <c r="D64" s="80">
        <v>1000000</v>
      </c>
      <c r="E64" s="81"/>
      <c r="F64" s="82"/>
      <c r="G64" s="82"/>
      <c r="H64" s="82"/>
      <c r="I64" s="82">
        <v>1000000</v>
      </c>
      <c r="J64" s="82"/>
      <c r="K64" s="82"/>
      <c r="L64" s="83"/>
      <c r="M64" s="83"/>
      <c r="N64" s="83"/>
      <c r="O64" s="83"/>
      <c r="P64" s="83"/>
      <c r="Q64" s="58"/>
      <c r="R64" s="59"/>
    </row>
    <row r="65" spans="1:18" s="1" customFormat="1" ht="57.75" customHeight="1">
      <c r="A65" s="77" t="s">
        <v>115</v>
      </c>
      <c r="B65" s="78" t="s">
        <v>113</v>
      </c>
      <c r="C65" s="55" t="s">
        <v>119</v>
      </c>
      <c r="D65" s="80">
        <v>300000</v>
      </c>
      <c r="E65" s="81"/>
      <c r="F65" s="82"/>
      <c r="G65" s="82"/>
      <c r="H65" s="82"/>
      <c r="I65" s="82">
        <v>300000</v>
      </c>
      <c r="J65" s="82"/>
      <c r="K65" s="82"/>
      <c r="L65" s="83"/>
      <c r="M65" s="83"/>
      <c r="N65" s="83"/>
      <c r="O65" s="83"/>
      <c r="P65" s="83"/>
      <c r="Q65" s="58"/>
      <c r="R65" s="59"/>
    </row>
    <row r="66" spans="1:18" s="52" customFormat="1" ht="27.75" customHeight="1">
      <c r="A66" s="73" t="s">
        <v>120</v>
      </c>
      <c r="B66" s="74" t="s">
        <v>121</v>
      </c>
      <c r="C66" s="44" t="s">
        <v>44</v>
      </c>
      <c r="D66" s="76">
        <v>364500</v>
      </c>
      <c r="E66" s="84">
        <v>2800</v>
      </c>
      <c r="F66" s="85">
        <v>1800</v>
      </c>
      <c r="G66" s="85">
        <v>23900</v>
      </c>
      <c r="H66" s="85">
        <v>50000</v>
      </c>
      <c r="I66" s="85">
        <v>136000</v>
      </c>
      <c r="J66" s="85">
        <v>150000</v>
      </c>
      <c r="K66" s="85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50"/>
      <c r="R66" s="51"/>
    </row>
    <row r="67" spans="1:18" s="1" customFormat="1" ht="38.25" customHeight="1">
      <c r="A67" s="77" t="s">
        <v>122</v>
      </c>
      <c r="B67" s="78" t="s">
        <v>121</v>
      </c>
      <c r="C67" s="55" t="s">
        <v>44</v>
      </c>
      <c r="D67" s="80">
        <v>364500</v>
      </c>
      <c r="E67" s="81">
        <v>2800</v>
      </c>
      <c r="F67" s="82">
        <v>1800</v>
      </c>
      <c r="G67" s="82">
        <v>23900</v>
      </c>
      <c r="H67" s="82">
        <v>50000</v>
      </c>
      <c r="I67" s="82">
        <v>136000</v>
      </c>
      <c r="J67" s="82">
        <v>150000</v>
      </c>
      <c r="K67" s="82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58"/>
      <c r="R67" s="59"/>
    </row>
    <row r="68" spans="1:18" s="52" customFormat="1" ht="68.25" customHeight="1">
      <c r="A68" s="73" t="s">
        <v>123</v>
      </c>
      <c r="B68" s="74" t="s">
        <v>124</v>
      </c>
      <c r="C68" s="44" t="s">
        <v>114</v>
      </c>
      <c r="D68" s="76">
        <v>-427.47</v>
      </c>
      <c r="E68" s="84">
        <v>-427.47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50"/>
      <c r="R68" s="51"/>
    </row>
    <row r="69" spans="1:18" s="1" customFormat="1" ht="84" customHeight="1">
      <c r="A69" s="77" t="s">
        <v>125</v>
      </c>
      <c r="B69" s="78" t="s">
        <v>126</v>
      </c>
      <c r="C69" s="55" t="s">
        <v>114</v>
      </c>
      <c r="D69" s="80">
        <v>-427.47</v>
      </c>
      <c r="E69" s="81">
        <v>-427.47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58"/>
      <c r="R69" s="59"/>
    </row>
    <row r="70" spans="1:18" s="1" customFormat="1" ht="34.5" customHeight="1">
      <c r="A70" s="87" t="s">
        <v>127</v>
      </c>
      <c r="B70" s="88"/>
      <c r="C70" s="79"/>
      <c r="D70" s="89">
        <f>D24+D46</f>
        <v>41786072.53</v>
      </c>
      <c r="E70" s="89">
        <f>E24+E46</f>
        <v>1472997.53</v>
      </c>
      <c r="F70" s="89">
        <f>F24+F46</f>
        <v>1825100</v>
      </c>
      <c r="G70" s="89">
        <f>G24+G46</f>
        <v>3790700</v>
      </c>
      <c r="H70" s="89">
        <f>H24+H46</f>
        <v>2217625</v>
      </c>
      <c r="I70" s="89">
        <f>I24+I46</f>
        <v>6377400</v>
      </c>
      <c r="J70" s="89">
        <f>J24+J46</f>
        <v>2217000</v>
      </c>
      <c r="K70" s="89">
        <f>K24+K46</f>
        <v>3767323</v>
      </c>
      <c r="L70" s="89">
        <f>L24+L46</f>
        <v>2043000</v>
      </c>
      <c r="M70" s="89">
        <f>M24+M46</f>
        <v>3620300</v>
      </c>
      <c r="N70" s="89">
        <f>N24+N46</f>
        <v>3651700</v>
      </c>
      <c r="O70" s="89">
        <f>O24+O46</f>
        <v>5429700</v>
      </c>
      <c r="P70" s="89">
        <f>P24+P46</f>
        <v>5373227</v>
      </c>
      <c r="Q70" s="58"/>
      <c r="R70" s="59"/>
    </row>
    <row r="71" spans="1:18" s="1" customFormat="1" ht="24" customHeight="1">
      <c r="A71" s="90" t="s">
        <v>128</v>
      </c>
      <c r="B71" s="88"/>
      <c r="C71" s="79"/>
      <c r="D71" s="91">
        <v>371700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92"/>
      <c r="Q71" s="58"/>
      <c r="R71" s="59"/>
    </row>
    <row r="72" spans="1:18" s="1" customFormat="1" ht="12.75">
      <c r="A72" s="77" t="s">
        <v>129</v>
      </c>
      <c r="B72" s="88"/>
      <c r="C72" s="79"/>
      <c r="D72" s="76">
        <v>7600</v>
      </c>
      <c r="E72" s="81"/>
      <c r="F72" s="82"/>
      <c r="G72" s="82"/>
      <c r="H72" s="82"/>
      <c r="I72" s="82"/>
      <c r="J72" s="82"/>
      <c r="K72" s="82"/>
      <c r="L72" s="83"/>
      <c r="M72" s="83"/>
      <c r="N72" s="83"/>
      <c r="O72" s="83"/>
      <c r="P72" s="86"/>
      <c r="Q72" s="58"/>
      <c r="R72" s="59"/>
    </row>
    <row r="73" spans="1:18" s="1" customFormat="1" ht="21.75" customHeight="1">
      <c r="A73" s="77" t="s">
        <v>130</v>
      </c>
      <c r="B73" s="88"/>
      <c r="C73" s="79"/>
      <c r="D73" s="83">
        <v>0</v>
      </c>
      <c r="E73" s="82"/>
      <c r="F73" s="82"/>
      <c r="G73" s="82"/>
      <c r="H73" s="82"/>
      <c r="I73" s="82"/>
      <c r="J73" s="82"/>
      <c r="K73" s="82"/>
      <c r="L73" s="83"/>
      <c r="M73" s="83"/>
      <c r="N73" s="83"/>
      <c r="O73" s="83"/>
      <c r="P73" s="83"/>
      <c r="Q73" s="58"/>
      <c r="R73" s="59"/>
    </row>
    <row r="74" spans="1:17" s="94" customFormat="1" ht="12.75" customHeight="1">
      <c r="A74" s="93" t="s">
        <v>131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3"/>
    </row>
    <row r="75" spans="1:17" s="94" customFormat="1" ht="38.25" customHeight="1">
      <c r="A75" s="77" t="s">
        <v>132</v>
      </c>
      <c r="B75" s="88"/>
      <c r="C75" s="95"/>
      <c r="D75" s="76">
        <v>0</v>
      </c>
      <c r="E75" s="96">
        <v>-427.47</v>
      </c>
      <c r="F75" s="89">
        <v>65680.63</v>
      </c>
      <c r="G75" s="96">
        <v>0</v>
      </c>
      <c r="H75" s="96">
        <v>0</v>
      </c>
      <c r="I75" s="96">
        <v>325000</v>
      </c>
      <c r="J75" s="96">
        <v>0</v>
      </c>
      <c r="K75" s="96">
        <v>1500000</v>
      </c>
      <c r="L75" s="89">
        <v>0</v>
      </c>
      <c r="M75" s="96">
        <v>0</v>
      </c>
      <c r="N75" s="96">
        <v>0</v>
      </c>
      <c r="O75" s="96">
        <v>0</v>
      </c>
      <c r="P75" s="96">
        <v>0</v>
      </c>
      <c r="Q75" s="3"/>
    </row>
    <row r="76" spans="1:17" s="94" customFormat="1" ht="35.25" customHeight="1">
      <c r="A76" s="97" t="s">
        <v>133</v>
      </c>
      <c r="B76" s="88"/>
      <c r="C76" s="95"/>
      <c r="D76" s="80">
        <v>0</v>
      </c>
      <c r="E76" s="92">
        <v>-427.47</v>
      </c>
      <c r="F76" s="92">
        <v>65680.63</v>
      </c>
      <c r="G76" s="98">
        <v>0</v>
      </c>
      <c r="H76" s="98">
        <v>0</v>
      </c>
      <c r="I76" s="98">
        <v>325000</v>
      </c>
      <c r="J76" s="98">
        <v>0</v>
      </c>
      <c r="K76" s="98">
        <v>1500000</v>
      </c>
      <c r="L76" s="92">
        <v>0</v>
      </c>
      <c r="M76" s="98">
        <v>0</v>
      </c>
      <c r="N76" s="98">
        <v>0</v>
      </c>
      <c r="O76" s="98">
        <v>0</v>
      </c>
      <c r="P76" s="98">
        <v>0</v>
      </c>
      <c r="Q76" s="3"/>
    </row>
    <row r="77" spans="1:17" s="103" customFormat="1" ht="33" customHeight="1">
      <c r="A77" s="99" t="s">
        <v>134</v>
      </c>
      <c r="B77" s="100"/>
      <c r="C77" s="101"/>
      <c r="D77" s="89">
        <v>41786072.53</v>
      </c>
      <c r="E77" s="89">
        <v>1472997.53</v>
      </c>
      <c r="F77" s="89">
        <v>1825100</v>
      </c>
      <c r="G77" s="89">
        <v>3790700</v>
      </c>
      <c r="H77" s="89">
        <v>2217625</v>
      </c>
      <c r="I77" s="89">
        <v>6377400</v>
      </c>
      <c r="J77" s="89">
        <v>2217000</v>
      </c>
      <c r="K77" s="89">
        <v>3767323</v>
      </c>
      <c r="L77" s="89">
        <v>2043000</v>
      </c>
      <c r="M77" s="89">
        <v>3620300</v>
      </c>
      <c r="N77" s="89">
        <v>3651700</v>
      </c>
      <c r="O77" s="89">
        <v>5429700</v>
      </c>
      <c r="P77" s="89">
        <v>5373227</v>
      </c>
      <c r="Q77" s="102"/>
    </row>
    <row r="78" spans="1:16" ht="3.75" customHeight="1" hidden="1">
      <c r="A78" s="104"/>
      <c r="B78" s="4"/>
      <c r="C78" s="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7.25" customHeight="1">
      <c r="A79" s="106" t="s">
        <v>135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16" ht="15.75" customHeight="1">
      <c r="A80" s="106" t="s">
        <v>136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16" ht="15" customHeight="1">
      <c r="A81" s="107"/>
      <c r="B81" s="108"/>
      <c r="C81" s="109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</row>
    <row r="82" spans="1:16" ht="12.75" customHeight="1" hidden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</row>
    <row r="83" spans="1:16" ht="12.75" customHeight="1">
      <c r="A83" s="11" t="s">
        <v>7</v>
      </c>
      <c r="B83" s="12" t="s">
        <v>137</v>
      </c>
      <c r="C83" s="12" t="s">
        <v>9</v>
      </c>
      <c r="D83" s="12" t="s">
        <v>10</v>
      </c>
      <c r="E83" s="14" t="s">
        <v>138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60.75" customHeight="1">
      <c r="A84" s="11"/>
      <c r="B84" s="12"/>
      <c r="C84" s="12"/>
      <c r="D84" s="12"/>
      <c r="E84" s="14" t="s">
        <v>12</v>
      </c>
      <c r="F84" s="14" t="s">
        <v>13</v>
      </c>
      <c r="G84" s="14" t="s">
        <v>14</v>
      </c>
      <c r="H84" s="14" t="s">
        <v>15</v>
      </c>
      <c r="I84" s="14" t="s">
        <v>16</v>
      </c>
      <c r="J84" s="14" t="s">
        <v>17</v>
      </c>
      <c r="K84" s="14" t="s">
        <v>18</v>
      </c>
      <c r="L84" s="14" t="s">
        <v>19</v>
      </c>
      <c r="M84" s="14" t="s">
        <v>20</v>
      </c>
      <c r="N84" s="14" t="s">
        <v>21</v>
      </c>
      <c r="O84" s="14" t="s">
        <v>22</v>
      </c>
      <c r="P84" s="14" t="s">
        <v>23</v>
      </c>
    </row>
    <row r="85" spans="1:16" ht="15.75" customHeight="1">
      <c r="A85" s="12">
        <v>1</v>
      </c>
      <c r="B85" s="14">
        <v>2</v>
      </c>
      <c r="C85" s="14">
        <v>3</v>
      </c>
      <c r="D85" s="14">
        <v>4</v>
      </c>
      <c r="E85" s="14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14">
        <v>13</v>
      </c>
      <c r="N85" s="14">
        <v>14</v>
      </c>
      <c r="O85" s="14">
        <v>15</v>
      </c>
      <c r="P85" s="14">
        <v>16</v>
      </c>
    </row>
    <row r="86" spans="1:16" ht="12.75">
      <c r="A86" s="112" t="s">
        <v>139</v>
      </c>
      <c r="B86" s="113" t="s">
        <v>140</v>
      </c>
      <c r="C86" s="43"/>
      <c r="D86" s="43">
        <f>SUM(D87:D96)</f>
        <v>7435000</v>
      </c>
      <c r="E86" s="43">
        <f>SUM(E87:E96)</f>
        <v>448950</v>
      </c>
      <c r="F86" s="43">
        <f>SUM(F87:F96)</f>
        <v>570550</v>
      </c>
      <c r="G86" s="43">
        <f>SUM(G87:G96)</f>
        <v>764950</v>
      </c>
      <c r="H86" s="43">
        <f>SUM(H87:H96)</f>
        <v>545450</v>
      </c>
      <c r="I86" s="43">
        <f>SUM(I87:I96)</f>
        <v>524050</v>
      </c>
      <c r="J86" s="43">
        <f>SUM(J87:J96)</f>
        <v>575250</v>
      </c>
      <c r="K86" s="43">
        <f>SUM(K87:K96)</f>
        <v>557250</v>
      </c>
      <c r="L86" s="43">
        <f>SUM(L87:L96)</f>
        <v>623050</v>
      </c>
      <c r="M86" s="43">
        <f>SUM(M87:M96)</f>
        <v>752050</v>
      </c>
      <c r="N86" s="43">
        <f>SUM(N87:N96)</f>
        <v>895450</v>
      </c>
      <c r="O86" s="43">
        <f>SUM(O87:O96)</f>
        <v>574950</v>
      </c>
      <c r="P86" s="43">
        <f>SUM(P87:P96)</f>
        <v>603050</v>
      </c>
    </row>
    <row r="87" spans="1:16" ht="59.25" customHeight="1">
      <c r="A87" s="15" t="s">
        <v>141</v>
      </c>
      <c r="B87" s="19" t="s">
        <v>142</v>
      </c>
      <c r="C87" s="19" t="s">
        <v>44</v>
      </c>
      <c r="D87" s="19">
        <f>E87+F87+G87+H87+I87+J87+K87+L87+M87+N87+O87+P87</f>
        <v>706000</v>
      </c>
      <c r="E87" s="19">
        <v>58000</v>
      </c>
      <c r="F87" s="19">
        <v>58000</v>
      </c>
      <c r="G87" s="19">
        <v>58000</v>
      </c>
      <c r="H87" s="19">
        <v>51000</v>
      </c>
      <c r="I87" s="19">
        <v>58000</v>
      </c>
      <c r="J87" s="19">
        <v>58000</v>
      </c>
      <c r="K87" s="19">
        <v>63000</v>
      </c>
      <c r="L87" s="19">
        <v>122000</v>
      </c>
      <c r="M87" s="19">
        <v>58000</v>
      </c>
      <c r="N87" s="14">
        <v>65000</v>
      </c>
      <c r="O87" s="14">
        <v>30000</v>
      </c>
      <c r="P87" s="14">
        <v>27000</v>
      </c>
    </row>
    <row r="88" spans="1:16" ht="96.75" customHeight="1">
      <c r="A88" s="15" t="s">
        <v>143</v>
      </c>
      <c r="B88" s="19" t="s">
        <v>144</v>
      </c>
      <c r="C88" s="19" t="s">
        <v>44</v>
      </c>
      <c r="D88" s="19">
        <f>E88+F88+G88+H88+I88+J88+K88+L88+M88+N88+O88+P88</f>
        <v>5681600</v>
      </c>
      <c r="E88" s="19">
        <v>350000</v>
      </c>
      <c r="F88" s="19">
        <v>400000</v>
      </c>
      <c r="G88" s="19">
        <v>450000</v>
      </c>
      <c r="H88" s="19">
        <v>449500</v>
      </c>
      <c r="I88" s="19">
        <v>400000</v>
      </c>
      <c r="J88" s="19">
        <v>444000</v>
      </c>
      <c r="K88" s="19">
        <v>450000</v>
      </c>
      <c r="L88" s="19">
        <v>456000</v>
      </c>
      <c r="M88" s="19">
        <v>600000</v>
      </c>
      <c r="N88" s="14">
        <v>700500</v>
      </c>
      <c r="O88" s="14">
        <v>500000</v>
      </c>
      <c r="P88" s="14">
        <v>481600</v>
      </c>
    </row>
    <row r="89" spans="1:16" ht="96.75" customHeight="1">
      <c r="A89" s="15" t="s">
        <v>143</v>
      </c>
      <c r="B89" s="19" t="s">
        <v>144</v>
      </c>
      <c r="C89" s="19" t="s">
        <v>114</v>
      </c>
      <c r="D89" s="19">
        <f>E89+F89+G89+H89+I89+J89+K89+L89+M89+N89+O89+P89</f>
        <v>201400</v>
      </c>
      <c r="E89" s="19">
        <v>16800</v>
      </c>
      <c r="F89" s="19">
        <v>16800</v>
      </c>
      <c r="G89" s="19">
        <v>16800</v>
      </c>
      <c r="H89" s="19">
        <v>16800</v>
      </c>
      <c r="I89" s="19">
        <v>16900</v>
      </c>
      <c r="J89" s="19">
        <v>17100</v>
      </c>
      <c r="K89" s="19">
        <v>16100</v>
      </c>
      <c r="L89" s="19">
        <v>16900</v>
      </c>
      <c r="M89" s="19">
        <v>16800</v>
      </c>
      <c r="N89" s="14">
        <v>16800</v>
      </c>
      <c r="O89" s="14">
        <v>16800</v>
      </c>
      <c r="P89" s="14">
        <v>16800</v>
      </c>
    </row>
    <row r="90" spans="1:16" ht="12.75">
      <c r="A90" s="15" t="s">
        <v>145</v>
      </c>
      <c r="B90" s="19" t="s">
        <v>144</v>
      </c>
      <c r="C90" s="78" t="s">
        <v>109</v>
      </c>
      <c r="D90" s="19">
        <f>E90+F90+G90+H90+I90+J90+K90+L90+M90+N90+O90+P90</f>
        <v>7600</v>
      </c>
      <c r="E90" s="19"/>
      <c r="F90" s="19">
        <v>7600</v>
      </c>
      <c r="G90" s="19"/>
      <c r="H90" s="19"/>
      <c r="I90" s="19"/>
      <c r="J90" s="19"/>
      <c r="K90" s="19"/>
      <c r="L90" s="19"/>
      <c r="M90" s="19"/>
      <c r="N90" s="14"/>
      <c r="O90" s="14"/>
      <c r="P90" s="88">
        <v>0</v>
      </c>
    </row>
    <row r="91" spans="1:16" ht="71.25" customHeight="1">
      <c r="A91" s="15" t="s">
        <v>146</v>
      </c>
      <c r="B91" s="19" t="s">
        <v>147</v>
      </c>
      <c r="C91" s="19" t="s">
        <v>148</v>
      </c>
      <c r="D91" s="19">
        <f>E91+F91+G91+H91+I91+J91+K91+L91+M91+N91+O91+P91</f>
        <v>56800</v>
      </c>
      <c r="E91" s="19">
        <v>4700</v>
      </c>
      <c r="F91" s="19">
        <v>4700</v>
      </c>
      <c r="G91" s="19">
        <v>4700</v>
      </c>
      <c r="H91" s="19">
        <v>4700</v>
      </c>
      <c r="I91" s="19">
        <v>4700</v>
      </c>
      <c r="J91" s="19">
        <v>4700</v>
      </c>
      <c r="K91" s="19">
        <v>4700</v>
      </c>
      <c r="L91" s="19">
        <v>4700</v>
      </c>
      <c r="M91" s="19">
        <v>4700</v>
      </c>
      <c r="N91" s="14">
        <v>4700</v>
      </c>
      <c r="O91" s="14">
        <v>4700</v>
      </c>
      <c r="P91" s="14">
        <v>5100</v>
      </c>
    </row>
    <row r="92" spans="1:16" ht="73.5" customHeight="1">
      <c r="A92" s="15" t="s">
        <v>146</v>
      </c>
      <c r="B92" s="19" t="s">
        <v>147</v>
      </c>
      <c r="C92" s="19" t="s">
        <v>149</v>
      </c>
      <c r="D92" s="19">
        <f>E92+F92+G92+H92+I92+J92+K92+L92+M92+N92+O92+P92</f>
        <v>113600</v>
      </c>
      <c r="E92" s="19">
        <v>9450</v>
      </c>
      <c r="F92" s="19">
        <v>9450</v>
      </c>
      <c r="G92" s="19">
        <v>9450</v>
      </c>
      <c r="H92" s="19">
        <v>9450</v>
      </c>
      <c r="I92" s="19">
        <v>9450</v>
      </c>
      <c r="J92" s="19">
        <v>9450</v>
      </c>
      <c r="K92" s="19">
        <v>9450</v>
      </c>
      <c r="L92" s="19">
        <v>9450</v>
      </c>
      <c r="M92" s="19">
        <v>9450</v>
      </c>
      <c r="N92" s="14">
        <v>9450</v>
      </c>
      <c r="O92" s="14">
        <v>9450</v>
      </c>
      <c r="P92" s="14">
        <v>9650</v>
      </c>
    </row>
    <row r="93" spans="1:16" ht="12.75">
      <c r="A93" s="15" t="s">
        <v>150</v>
      </c>
      <c r="B93" s="19" t="s">
        <v>151</v>
      </c>
      <c r="C93" s="19" t="s">
        <v>44</v>
      </c>
      <c r="D93" s="19">
        <f>E93+F93+G93+H93+I93+J93+K93+L93+M93+N93+O93+P93</f>
        <v>5000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4">
        <v>0</v>
      </c>
      <c r="O93" s="14">
        <v>0</v>
      </c>
      <c r="P93" s="14">
        <v>5000</v>
      </c>
    </row>
    <row r="94" spans="1:16" ht="39" customHeight="1">
      <c r="A94" s="15" t="s">
        <v>152</v>
      </c>
      <c r="B94" s="19" t="s">
        <v>153</v>
      </c>
      <c r="C94" s="19" t="s">
        <v>44</v>
      </c>
      <c r="D94" s="19">
        <v>423000</v>
      </c>
      <c r="E94" s="19">
        <v>0</v>
      </c>
      <c r="F94" s="19">
        <v>50000</v>
      </c>
      <c r="G94" s="19">
        <v>160000</v>
      </c>
      <c r="H94" s="19">
        <v>0</v>
      </c>
      <c r="I94" s="19">
        <v>21000</v>
      </c>
      <c r="J94" s="19">
        <v>28000</v>
      </c>
      <c r="K94" s="19">
        <v>0</v>
      </c>
      <c r="L94" s="19">
        <v>0</v>
      </c>
      <c r="M94" s="19">
        <v>49100</v>
      </c>
      <c r="N94" s="14">
        <v>85000</v>
      </c>
      <c r="O94" s="14">
        <v>0</v>
      </c>
      <c r="P94" s="14">
        <v>29900</v>
      </c>
    </row>
    <row r="95" spans="1:16" ht="47.25" customHeight="1">
      <c r="A95" s="15" t="s">
        <v>154</v>
      </c>
      <c r="B95" s="19" t="s">
        <v>153</v>
      </c>
      <c r="C95" s="19" t="s">
        <v>44</v>
      </c>
      <c r="D95" s="19">
        <f>E95+F95+G95+H95+I95+J95+K95+L95+M95+N95+O95+P95</f>
        <v>168000</v>
      </c>
      <c r="E95" s="19">
        <v>0</v>
      </c>
      <c r="F95" s="19">
        <v>14000</v>
      </c>
      <c r="G95" s="19">
        <v>14000</v>
      </c>
      <c r="H95" s="19">
        <v>14000</v>
      </c>
      <c r="I95" s="19">
        <v>14000</v>
      </c>
      <c r="J95" s="19">
        <v>14000</v>
      </c>
      <c r="K95" s="19">
        <v>14000</v>
      </c>
      <c r="L95" s="19">
        <v>14000</v>
      </c>
      <c r="M95" s="19">
        <v>14000</v>
      </c>
      <c r="N95" s="14">
        <v>14000</v>
      </c>
      <c r="O95" s="14">
        <v>14000</v>
      </c>
      <c r="P95" s="14">
        <v>28000</v>
      </c>
    </row>
    <row r="96" spans="1:16" ht="39" customHeight="1">
      <c r="A96" s="15" t="s">
        <v>155</v>
      </c>
      <c r="B96" s="19" t="s">
        <v>153</v>
      </c>
      <c r="C96" s="19" t="s">
        <v>44</v>
      </c>
      <c r="D96" s="19">
        <f>E96+F96+G96+H96+I96+J96+K96+L96+M96+N96+O96+P96</f>
        <v>72000</v>
      </c>
      <c r="E96" s="19">
        <v>10000</v>
      </c>
      <c r="F96" s="19">
        <v>10000</v>
      </c>
      <c r="G96" s="19">
        <v>52000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4">
        <v>0</v>
      </c>
      <c r="O96" s="14">
        <v>0</v>
      </c>
      <c r="P96" s="14">
        <v>0</v>
      </c>
    </row>
    <row r="97" spans="1:17" s="48" customFormat="1" ht="12.75">
      <c r="A97" s="23" t="s">
        <v>156</v>
      </c>
      <c r="B97" s="114" t="s">
        <v>157</v>
      </c>
      <c r="C97" s="115" t="s">
        <v>106</v>
      </c>
      <c r="D97" s="43">
        <f>D98</f>
        <v>371700</v>
      </c>
      <c r="E97" s="43">
        <v>92925</v>
      </c>
      <c r="F97" s="43">
        <f>F98</f>
        <v>0</v>
      </c>
      <c r="G97" s="43">
        <f>G98</f>
        <v>0</v>
      </c>
      <c r="H97" s="43">
        <v>92925</v>
      </c>
      <c r="I97" s="43">
        <f>I98</f>
        <v>0</v>
      </c>
      <c r="J97" s="43">
        <f>J98</f>
        <v>0</v>
      </c>
      <c r="K97" s="43">
        <v>92925</v>
      </c>
      <c r="L97" s="43">
        <f>L98</f>
        <v>0</v>
      </c>
      <c r="M97" s="43">
        <f>M98</f>
        <v>0</v>
      </c>
      <c r="N97" s="43">
        <v>0</v>
      </c>
      <c r="O97" s="43">
        <f>O98</f>
        <v>0</v>
      </c>
      <c r="P97" s="43">
        <v>92925</v>
      </c>
      <c r="Q97" s="102"/>
    </row>
    <row r="98" spans="1:16" ht="26.25" customHeight="1">
      <c r="A98" s="116" t="s">
        <v>158</v>
      </c>
      <c r="B98" s="78" t="s">
        <v>159</v>
      </c>
      <c r="C98" s="117" t="s">
        <v>106</v>
      </c>
      <c r="D98" s="19">
        <v>371700</v>
      </c>
      <c r="E98" s="118">
        <v>92925</v>
      </c>
      <c r="F98" s="118">
        <v>0</v>
      </c>
      <c r="G98" s="118">
        <v>0</v>
      </c>
      <c r="H98" s="118">
        <v>92925</v>
      </c>
      <c r="I98" s="118">
        <v>0</v>
      </c>
      <c r="J98" s="118">
        <v>0</v>
      </c>
      <c r="K98" s="118">
        <v>92925</v>
      </c>
      <c r="L98" s="118">
        <v>0</v>
      </c>
      <c r="M98" s="118">
        <v>0</v>
      </c>
      <c r="N98" s="118">
        <v>0</v>
      </c>
      <c r="O98" s="118">
        <v>0</v>
      </c>
      <c r="P98" s="118">
        <v>92925</v>
      </c>
    </row>
    <row r="99" spans="1:17" s="48" customFormat="1" ht="33.75" customHeight="1">
      <c r="A99" s="23" t="s">
        <v>160</v>
      </c>
      <c r="B99" s="43" t="s">
        <v>161</v>
      </c>
      <c r="C99" s="119" t="s">
        <v>44</v>
      </c>
      <c r="D99" s="60">
        <v>675000</v>
      </c>
      <c r="E99" s="60">
        <f>E101+E102</f>
        <v>13600</v>
      </c>
      <c r="F99" s="60">
        <f>F101+F102</f>
        <v>92600</v>
      </c>
      <c r="G99" s="60">
        <f>G101+G102</f>
        <v>16600</v>
      </c>
      <c r="H99" s="60">
        <f>H101+H102</f>
        <v>10100</v>
      </c>
      <c r="I99" s="60">
        <f>I101+I102+I100</f>
        <v>193600</v>
      </c>
      <c r="J99" s="60">
        <f>J101+J102</f>
        <v>86600</v>
      </c>
      <c r="K99" s="60">
        <f>K101+K102</f>
        <v>18600</v>
      </c>
      <c r="L99" s="60">
        <f>L101+L102</f>
        <v>16100</v>
      </c>
      <c r="M99" s="60">
        <f>M101+M102</f>
        <v>27100</v>
      </c>
      <c r="N99" s="60">
        <f>N101+N102</f>
        <v>348100</v>
      </c>
      <c r="O99" s="60">
        <f>O101+O102</f>
        <v>108600</v>
      </c>
      <c r="P99" s="60">
        <f>P101+P102</f>
        <v>8600</v>
      </c>
      <c r="Q99" s="102"/>
    </row>
    <row r="100" spans="1:16" ht="77.25" customHeight="1">
      <c r="A100" s="116" t="s">
        <v>162</v>
      </c>
      <c r="B100" s="19" t="s">
        <v>163</v>
      </c>
      <c r="C100" s="120" t="s">
        <v>164</v>
      </c>
      <c r="D100" s="19">
        <f>E100+F100+G100+H100+I100+J100+K100+L100+M100+N100+O100+P100</f>
        <v>175000</v>
      </c>
      <c r="E100" s="62">
        <v>0</v>
      </c>
      <c r="F100" s="62">
        <v>0</v>
      </c>
      <c r="G100" s="62">
        <v>0</v>
      </c>
      <c r="H100" s="62">
        <v>0</v>
      </c>
      <c r="I100" s="62">
        <v>175000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</row>
    <row r="101" spans="1:16" ht="77.25" customHeight="1">
      <c r="A101" s="116" t="s">
        <v>162</v>
      </c>
      <c r="B101" s="19" t="s">
        <v>163</v>
      </c>
      <c r="C101" s="19" t="s">
        <v>44</v>
      </c>
      <c r="D101" s="19">
        <f>E101+F101+G101+H101+I101+J101+K101+L101+M101+N101+O101+P101</f>
        <v>500000</v>
      </c>
      <c r="E101" s="62">
        <v>3500</v>
      </c>
      <c r="F101" s="62">
        <v>20500</v>
      </c>
      <c r="G101" s="62">
        <v>6500</v>
      </c>
      <c r="H101" s="62">
        <v>0</v>
      </c>
      <c r="I101" s="62">
        <v>8500</v>
      </c>
      <c r="J101" s="62">
        <v>76500</v>
      </c>
      <c r="K101" s="62">
        <v>8500</v>
      </c>
      <c r="L101" s="62">
        <v>6000</v>
      </c>
      <c r="M101" s="62">
        <v>15500</v>
      </c>
      <c r="N101" s="62">
        <v>339500</v>
      </c>
      <c r="O101" s="62">
        <v>15000</v>
      </c>
      <c r="P101" s="62">
        <v>0</v>
      </c>
    </row>
    <row r="102" spans="1:17" s="48" customFormat="1" ht="50.25" customHeight="1">
      <c r="A102" s="23" t="s">
        <v>165</v>
      </c>
      <c r="B102" s="43" t="s">
        <v>166</v>
      </c>
      <c r="C102" s="119"/>
      <c r="D102" s="43">
        <f>E102+F102+G102+H102+I102+J102+K102+L102+M102+N102+O102+P102</f>
        <v>265200</v>
      </c>
      <c r="E102" s="60">
        <v>10100</v>
      </c>
      <c r="F102" s="60">
        <v>72100</v>
      </c>
      <c r="G102" s="60">
        <v>10100</v>
      </c>
      <c r="H102" s="60">
        <v>10100</v>
      </c>
      <c r="I102" s="60">
        <v>10100</v>
      </c>
      <c r="J102" s="60">
        <v>10100</v>
      </c>
      <c r="K102" s="60">
        <v>10100</v>
      </c>
      <c r="L102" s="60">
        <v>10100</v>
      </c>
      <c r="M102" s="60">
        <v>11600</v>
      </c>
      <c r="N102" s="60">
        <v>8600</v>
      </c>
      <c r="O102" s="60">
        <v>93600</v>
      </c>
      <c r="P102" s="60">
        <v>8600</v>
      </c>
      <c r="Q102" s="102"/>
    </row>
    <row r="103" spans="1:16" ht="17.25" customHeight="1">
      <c r="A103" s="116" t="s">
        <v>167</v>
      </c>
      <c r="B103" s="19" t="s">
        <v>166</v>
      </c>
      <c r="C103" s="120" t="s">
        <v>44</v>
      </c>
      <c r="D103" s="19">
        <f>E103+F103+G103+H103+I103+J103+K103+L103+M103+N103+O103+P103</f>
        <v>203200</v>
      </c>
      <c r="E103" s="62">
        <v>10100</v>
      </c>
      <c r="F103" s="62">
        <v>10100</v>
      </c>
      <c r="G103" s="62">
        <v>10100</v>
      </c>
      <c r="H103" s="62">
        <v>10100</v>
      </c>
      <c r="I103" s="62">
        <v>10100</v>
      </c>
      <c r="J103" s="62">
        <v>10100</v>
      </c>
      <c r="K103" s="62">
        <v>10100</v>
      </c>
      <c r="L103" s="62">
        <v>10100</v>
      </c>
      <c r="M103" s="62">
        <v>11600</v>
      </c>
      <c r="N103" s="62">
        <v>8600</v>
      </c>
      <c r="O103" s="62">
        <v>93600</v>
      </c>
      <c r="P103" s="62">
        <v>8600</v>
      </c>
    </row>
    <row r="104" spans="1:16" ht="17.25" customHeight="1">
      <c r="A104" s="116" t="s">
        <v>167</v>
      </c>
      <c r="B104" s="19" t="s">
        <v>166</v>
      </c>
      <c r="C104" s="120" t="s">
        <v>164</v>
      </c>
      <c r="D104" s="19">
        <v>62000</v>
      </c>
      <c r="E104" s="62">
        <v>0</v>
      </c>
      <c r="F104" s="62">
        <v>62000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</row>
    <row r="105" spans="1:17" s="48" customFormat="1" ht="12.75">
      <c r="A105" s="23" t="s">
        <v>168</v>
      </c>
      <c r="B105" s="43" t="s">
        <v>169</v>
      </c>
      <c r="C105" s="119" t="s">
        <v>44</v>
      </c>
      <c r="D105" s="43">
        <v>9104780.63</v>
      </c>
      <c r="E105" s="60">
        <f>SUM(E106,E110)</f>
        <v>200000</v>
      </c>
      <c r="F105" s="60">
        <v>201680.63</v>
      </c>
      <c r="G105" s="60">
        <f>SUM(G106,G110)</f>
        <v>0</v>
      </c>
      <c r="H105" s="60">
        <f>SUM(H106,H110)</f>
        <v>50000</v>
      </c>
      <c r="I105" s="60">
        <f>SUM(I106,I109,I110)</f>
        <v>675500</v>
      </c>
      <c r="J105" s="60">
        <v>330000</v>
      </c>
      <c r="K105" s="60">
        <v>1291000</v>
      </c>
      <c r="L105" s="60">
        <f>SUM(L106,L109,L110)</f>
        <v>538500</v>
      </c>
      <c r="M105" s="60">
        <f>SUM(M106,M109,M110)</f>
        <v>1091000</v>
      </c>
      <c r="N105" s="60">
        <f>SUM(N106,N110)</f>
        <v>721000</v>
      </c>
      <c r="O105" s="60">
        <f>SUM(O106,O110)</f>
        <v>1554000</v>
      </c>
      <c r="P105" s="60">
        <f>SUM(P106,P108,P110)</f>
        <v>2452100</v>
      </c>
      <c r="Q105" s="102"/>
    </row>
    <row r="106" spans="1:16" ht="12.75">
      <c r="A106" s="116" t="s">
        <v>170</v>
      </c>
      <c r="B106" s="121" t="s">
        <v>171</v>
      </c>
      <c r="C106" s="120" t="s">
        <v>44</v>
      </c>
      <c r="D106" s="19">
        <f>E106+F106+G106+H106+I106+J106+K106+L106+M106+N106+O106+P106</f>
        <v>7743900</v>
      </c>
      <c r="E106" s="62">
        <v>200000</v>
      </c>
      <c r="F106" s="62">
        <v>188000</v>
      </c>
      <c r="G106" s="62">
        <v>0</v>
      </c>
      <c r="H106" s="62">
        <v>50000</v>
      </c>
      <c r="I106" s="62">
        <v>500500</v>
      </c>
      <c r="J106" s="62">
        <v>330000</v>
      </c>
      <c r="K106" s="62">
        <v>1291000</v>
      </c>
      <c r="L106" s="62">
        <v>468000</v>
      </c>
      <c r="M106" s="62">
        <v>1032500</v>
      </c>
      <c r="N106" s="62">
        <v>631000</v>
      </c>
      <c r="O106" s="62">
        <v>1514000</v>
      </c>
      <c r="P106" s="62">
        <v>1538900</v>
      </c>
    </row>
    <row r="107" spans="1:16" ht="12.75">
      <c r="A107" s="116" t="s">
        <v>170</v>
      </c>
      <c r="B107" s="121" t="s">
        <v>171</v>
      </c>
      <c r="C107" s="120" t="s">
        <v>172</v>
      </c>
      <c r="D107" s="19">
        <v>3680.63</v>
      </c>
      <c r="E107" s="62">
        <v>0</v>
      </c>
      <c r="F107" s="62">
        <v>3680.63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</row>
    <row r="108" spans="1:16" ht="12.75">
      <c r="A108" s="116" t="s">
        <v>170</v>
      </c>
      <c r="B108" s="121" t="s">
        <v>171</v>
      </c>
      <c r="C108" s="120" t="s">
        <v>101</v>
      </c>
      <c r="D108" s="19">
        <v>913200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913200</v>
      </c>
    </row>
    <row r="109" spans="1:16" ht="12.75">
      <c r="A109" s="116" t="s">
        <v>173</v>
      </c>
      <c r="B109" s="19" t="s">
        <v>174</v>
      </c>
      <c r="C109" s="120" t="s">
        <v>114</v>
      </c>
      <c r="D109" s="19">
        <v>94000</v>
      </c>
      <c r="E109" s="62">
        <v>0</v>
      </c>
      <c r="F109" s="62">
        <v>0</v>
      </c>
      <c r="G109" s="62">
        <v>0</v>
      </c>
      <c r="H109" s="62">
        <v>0</v>
      </c>
      <c r="I109" s="62">
        <v>60000</v>
      </c>
      <c r="J109" s="62">
        <v>0</v>
      </c>
      <c r="K109" s="62">
        <v>0</v>
      </c>
      <c r="L109" s="62">
        <v>34000</v>
      </c>
      <c r="M109" s="62">
        <v>0</v>
      </c>
      <c r="N109" s="62">
        <v>0</v>
      </c>
      <c r="O109" s="62">
        <v>0</v>
      </c>
      <c r="P109" s="62">
        <v>0</v>
      </c>
    </row>
    <row r="110" spans="1:16" ht="12.75">
      <c r="A110" s="116" t="s">
        <v>173</v>
      </c>
      <c r="B110" s="19" t="s">
        <v>174</v>
      </c>
      <c r="C110" s="120" t="s">
        <v>44</v>
      </c>
      <c r="D110" s="19">
        <f>E110+F110+G110+H110+I110+J110+K110+L110+M110+N110+O110+P110</f>
        <v>350000</v>
      </c>
      <c r="E110" s="62">
        <v>0</v>
      </c>
      <c r="F110" s="62">
        <v>10000</v>
      </c>
      <c r="G110" s="62">
        <v>0</v>
      </c>
      <c r="H110" s="62">
        <v>0</v>
      </c>
      <c r="I110" s="62">
        <v>115000</v>
      </c>
      <c r="J110" s="62">
        <v>0</v>
      </c>
      <c r="K110" s="62">
        <v>0</v>
      </c>
      <c r="L110" s="62">
        <v>36500</v>
      </c>
      <c r="M110" s="62">
        <v>58500</v>
      </c>
      <c r="N110" s="62">
        <v>90000</v>
      </c>
      <c r="O110" s="62">
        <v>40000</v>
      </c>
      <c r="P110" s="62">
        <v>0</v>
      </c>
    </row>
    <row r="111" spans="1:17" s="48" customFormat="1" ht="24" customHeight="1">
      <c r="A111" s="23" t="s">
        <v>175</v>
      </c>
      <c r="B111" s="43" t="s">
        <v>176</v>
      </c>
      <c r="C111" s="119" t="s">
        <v>44</v>
      </c>
      <c r="D111" s="43">
        <f>D114+D118+D112+D113+D115+D116+D117</f>
        <v>4857600</v>
      </c>
      <c r="E111" s="43">
        <f>E114+E118+E112+E113+E115+E116+E117</f>
        <v>70000</v>
      </c>
      <c r="F111" s="43">
        <f>F114+F118+F112+F113+F115+F116+F117</f>
        <v>70000</v>
      </c>
      <c r="G111" s="43">
        <f>G114+G118+G112+G113+G115+G116+G117</f>
        <v>212000</v>
      </c>
      <c r="H111" s="43">
        <f>H114+H118+H112+H113+H115+H116+H117</f>
        <v>136000</v>
      </c>
      <c r="I111" s="43">
        <f>I114+I118+I112+I113+I115+I116+I117</f>
        <v>1636000</v>
      </c>
      <c r="J111" s="43">
        <f>J114+J118+J112+J113+J115+J116+J117</f>
        <v>300000</v>
      </c>
      <c r="K111" s="43">
        <f>K114+K118+K112+K113+K115+K116+K117</f>
        <v>913000</v>
      </c>
      <c r="L111" s="43">
        <f>L114+L118+L112+L113+L115+L116+L117</f>
        <v>50000</v>
      </c>
      <c r="M111" s="43">
        <f>M114+M118+M112+M113+M115+M116+M117</f>
        <v>183600</v>
      </c>
      <c r="N111" s="43">
        <f>N114+N118+N112+N113+N115+N116+N117</f>
        <v>213000</v>
      </c>
      <c r="O111" s="43">
        <f>O114+O118+O112+O113+O115+O116+O117</f>
        <v>788400</v>
      </c>
      <c r="P111" s="43">
        <f>P114+P118+P112+P113+P115+P116+P117</f>
        <v>285600</v>
      </c>
      <c r="Q111" s="102"/>
    </row>
    <row r="112" spans="1:16" ht="12.75">
      <c r="A112" s="116" t="s">
        <v>177</v>
      </c>
      <c r="B112" s="19" t="s">
        <v>178</v>
      </c>
      <c r="C112" s="120" t="s">
        <v>44</v>
      </c>
      <c r="D112" s="19">
        <f>E112+F112+G112+H112+I112+J112+K112+L112+M112+N112+O112+P112</f>
        <v>1004700</v>
      </c>
      <c r="E112" s="62">
        <v>20000</v>
      </c>
      <c r="F112" s="62">
        <v>20000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74000</v>
      </c>
      <c r="N112" s="62">
        <v>125000</v>
      </c>
      <c r="O112" s="62">
        <v>711000</v>
      </c>
      <c r="P112" s="62">
        <v>54700</v>
      </c>
    </row>
    <row r="113" spans="1:16" ht="12.75">
      <c r="A113" s="116" t="s">
        <v>177</v>
      </c>
      <c r="B113" s="19" t="s">
        <v>178</v>
      </c>
      <c r="C113" s="120" t="s">
        <v>164</v>
      </c>
      <c r="D113" s="19">
        <v>400000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400000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</row>
    <row r="114" spans="1:16" ht="12.75">
      <c r="A114" s="116" t="s">
        <v>177</v>
      </c>
      <c r="B114" s="19" t="s">
        <v>178</v>
      </c>
      <c r="C114" s="122" t="s">
        <v>179</v>
      </c>
      <c r="D114" s="19">
        <v>1000000</v>
      </c>
      <c r="E114" s="62">
        <v>0</v>
      </c>
      <c r="F114" s="62">
        <v>0</v>
      </c>
      <c r="G114" s="62">
        <v>0</v>
      </c>
      <c r="H114" s="62">
        <v>0</v>
      </c>
      <c r="I114" s="62">
        <v>1000000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</row>
    <row r="115" spans="1:16" ht="12.75">
      <c r="A115" s="116" t="s">
        <v>180</v>
      </c>
      <c r="B115" s="19" t="s">
        <v>181</v>
      </c>
      <c r="C115" s="120" t="s">
        <v>44</v>
      </c>
      <c r="D115" s="19">
        <v>1402900</v>
      </c>
      <c r="E115" s="62">
        <v>50000</v>
      </c>
      <c r="F115" s="62">
        <v>50000</v>
      </c>
      <c r="G115" s="62">
        <v>212000</v>
      </c>
      <c r="H115" s="62">
        <v>136000</v>
      </c>
      <c r="I115" s="62">
        <v>186000</v>
      </c>
      <c r="J115" s="62">
        <v>200000</v>
      </c>
      <c r="K115" s="62">
        <v>13000</v>
      </c>
      <c r="L115" s="62">
        <v>50000</v>
      </c>
      <c r="M115" s="62">
        <v>109600</v>
      </c>
      <c r="N115" s="62">
        <v>88000</v>
      </c>
      <c r="O115" s="62">
        <v>77400</v>
      </c>
      <c r="P115" s="62">
        <v>230900</v>
      </c>
    </row>
    <row r="116" spans="1:16" ht="12.75">
      <c r="A116" s="116" t="s">
        <v>180</v>
      </c>
      <c r="B116" s="19" t="s">
        <v>181</v>
      </c>
      <c r="C116" s="120" t="s">
        <v>164</v>
      </c>
      <c r="D116" s="19">
        <v>650000</v>
      </c>
      <c r="E116" s="62">
        <v>0</v>
      </c>
      <c r="F116" s="62">
        <v>0</v>
      </c>
      <c r="G116" s="62">
        <v>0</v>
      </c>
      <c r="H116" s="62">
        <v>0</v>
      </c>
      <c r="I116" s="62">
        <v>150000</v>
      </c>
      <c r="J116" s="62">
        <v>0</v>
      </c>
      <c r="K116" s="62">
        <v>500000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</row>
    <row r="117" spans="1:16" ht="12.75">
      <c r="A117" s="116" t="s">
        <v>180</v>
      </c>
      <c r="B117" s="19" t="s">
        <v>181</v>
      </c>
      <c r="C117" s="122" t="s">
        <v>182</v>
      </c>
      <c r="D117" s="19">
        <v>100000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100000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</row>
    <row r="118" spans="1:16" ht="12.75">
      <c r="A118" s="116" t="s">
        <v>180</v>
      </c>
      <c r="B118" s="19" t="s">
        <v>181</v>
      </c>
      <c r="C118" s="120" t="s">
        <v>119</v>
      </c>
      <c r="D118" s="19">
        <v>300000</v>
      </c>
      <c r="E118" s="62">
        <v>0</v>
      </c>
      <c r="F118" s="62">
        <v>0</v>
      </c>
      <c r="G118" s="62">
        <v>0</v>
      </c>
      <c r="H118" s="62">
        <v>0</v>
      </c>
      <c r="I118" s="62">
        <v>300000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</row>
    <row r="119" spans="1:17" s="48" customFormat="1" ht="12.75">
      <c r="A119" s="123" t="s">
        <v>183</v>
      </c>
      <c r="B119" s="43" t="s">
        <v>184</v>
      </c>
      <c r="C119" s="124" t="s">
        <v>44</v>
      </c>
      <c r="D119" s="43">
        <f>D120</f>
        <v>108200</v>
      </c>
      <c r="E119" s="43">
        <f>E120</f>
        <v>0</v>
      </c>
      <c r="F119" s="43">
        <f>F120</f>
        <v>0</v>
      </c>
      <c r="G119" s="43">
        <f>G120</f>
        <v>50000</v>
      </c>
      <c r="H119" s="43">
        <f>H120</f>
        <v>0</v>
      </c>
      <c r="I119" s="43">
        <f>I120</f>
        <v>0</v>
      </c>
      <c r="J119" s="43">
        <f>J120</f>
        <v>50000</v>
      </c>
      <c r="K119" s="43">
        <f>K120</f>
        <v>0</v>
      </c>
      <c r="L119" s="43">
        <f>L120</f>
        <v>0</v>
      </c>
      <c r="M119" s="43">
        <f>M120</f>
        <v>0</v>
      </c>
      <c r="N119" s="43">
        <f>N120</f>
        <v>0</v>
      </c>
      <c r="O119" s="43">
        <f>O120</f>
        <v>0</v>
      </c>
      <c r="P119" s="43">
        <f>P120</f>
        <v>8200</v>
      </c>
      <c r="Q119" s="102"/>
    </row>
    <row r="120" spans="1:16" ht="29.25" customHeight="1">
      <c r="A120" s="116" t="s">
        <v>185</v>
      </c>
      <c r="B120" s="19" t="s">
        <v>186</v>
      </c>
      <c r="C120" s="120" t="s">
        <v>44</v>
      </c>
      <c r="D120" s="19">
        <f>E120+F120+G120+H120+I120+J120+K120+L120+M120+N120+O120+P120</f>
        <v>108200</v>
      </c>
      <c r="E120" s="62">
        <v>0</v>
      </c>
      <c r="F120" s="62">
        <v>0</v>
      </c>
      <c r="G120" s="62">
        <v>50000</v>
      </c>
      <c r="H120" s="62">
        <v>0</v>
      </c>
      <c r="I120" s="62">
        <v>0</v>
      </c>
      <c r="J120" s="62">
        <v>50000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8200</v>
      </c>
    </row>
    <row r="121" spans="1:16" ht="37.5" customHeight="1">
      <c r="A121" s="23" t="s">
        <v>187</v>
      </c>
      <c r="B121" s="43" t="s">
        <v>188</v>
      </c>
      <c r="C121" s="119" t="s">
        <v>44</v>
      </c>
      <c r="D121" s="43">
        <f>E121+F121+G121+H121+I121+J121+K121+L121+M121+N121+O121+P121</f>
        <v>19889000</v>
      </c>
      <c r="E121" s="60">
        <f>SUM(E122,E123,E124,E125,E127,E131,E132,E133)</f>
        <v>912500</v>
      </c>
      <c r="F121" s="60">
        <f>SUM(F122,F123,F124,F125,F127,F131,F132,F133)</f>
        <v>1049000</v>
      </c>
      <c r="G121" s="60">
        <v>3245150</v>
      </c>
      <c r="H121" s="60">
        <f>SUM(H122,H123,H124,H125,H127,H131,H132,H133)</f>
        <v>1365050</v>
      </c>
      <c r="I121" s="60">
        <v>3663600</v>
      </c>
      <c r="J121" s="60">
        <f>SUM(J122,J123,J124,J125,J127,J128,J131,J132,J133)</f>
        <v>1162500</v>
      </c>
      <c r="K121" s="60">
        <v>3147398</v>
      </c>
      <c r="L121" s="60">
        <f>SUM(L122,L123,L124,L125,L127,L131,L132,L133)</f>
        <v>942500</v>
      </c>
      <c r="M121" s="60">
        <f>SUM(M122,M123,M124,M125,M127,M131,M132,M133)</f>
        <v>876400</v>
      </c>
      <c r="N121" s="60">
        <f>SUM(N122,N123,N124,N125,N127,N131,N132,N133)</f>
        <v>1012500</v>
      </c>
      <c r="O121" s="60">
        <f>SUM(O122,O123,O124,O125,O127,O131,O132,O133)</f>
        <v>1334100</v>
      </c>
      <c r="P121" s="60">
        <f>SUM(P122,P123,P124,P125,P127,P131,P132,P133)</f>
        <v>1178302</v>
      </c>
    </row>
    <row r="122" spans="1:16" ht="12.75">
      <c r="A122" s="116" t="s">
        <v>189</v>
      </c>
      <c r="B122" s="19" t="s">
        <v>190</v>
      </c>
      <c r="C122" s="120" t="s">
        <v>44</v>
      </c>
      <c r="D122" s="19">
        <f>E122+F122+G122+H122+I122+J122+K122+L122+M122+N122+O122+P122</f>
        <v>7885600</v>
      </c>
      <c r="E122" s="62">
        <v>800000</v>
      </c>
      <c r="F122" s="62">
        <v>800000</v>
      </c>
      <c r="G122" s="62">
        <v>1381550</v>
      </c>
      <c r="H122" s="62">
        <v>724050</v>
      </c>
      <c r="I122" s="62">
        <v>408000</v>
      </c>
      <c r="J122" s="62">
        <v>408000</v>
      </c>
      <c r="K122" s="62">
        <v>433000</v>
      </c>
      <c r="L122" s="62">
        <v>437999.66</v>
      </c>
      <c r="M122" s="62">
        <v>725000</v>
      </c>
      <c r="N122" s="62">
        <v>600000</v>
      </c>
      <c r="O122" s="62">
        <v>590600.34</v>
      </c>
      <c r="P122" s="62">
        <v>577400</v>
      </c>
    </row>
    <row r="123" spans="1:16" ht="12.75">
      <c r="A123" s="116" t="s">
        <v>191</v>
      </c>
      <c r="B123" s="19" t="s">
        <v>192</v>
      </c>
      <c r="C123" s="120" t="s">
        <v>44</v>
      </c>
      <c r="D123" s="19">
        <v>204900</v>
      </c>
      <c r="E123" s="62"/>
      <c r="F123" s="62">
        <v>41500</v>
      </c>
      <c r="G123" s="62"/>
      <c r="H123" s="62">
        <v>35000</v>
      </c>
      <c r="I123" s="62"/>
      <c r="J123" s="62"/>
      <c r="K123" s="62"/>
      <c r="L123" s="62"/>
      <c r="M123" s="62"/>
      <c r="N123" s="62"/>
      <c r="O123" s="62">
        <v>128400</v>
      </c>
      <c r="P123" s="62"/>
    </row>
    <row r="124" spans="1:16" ht="12.75">
      <c r="A124" s="116" t="s">
        <v>191</v>
      </c>
      <c r="B124" s="19" t="s">
        <v>193</v>
      </c>
      <c r="C124" s="120" t="s">
        <v>44</v>
      </c>
      <c r="D124" s="19">
        <v>278200</v>
      </c>
      <c r="E124" s="62"/>
      <c r="F124" s="62">
        <v>95000</v>
      </c>
      <c r="G124" s="62"/>
      <c r="H124" s="62">
        <v>90000</v>
      </c>
      <c r="I124" s="62"/>
      <c r="J124" s="62"/>
      <c r="K124" s="62"/>
      <c r="L124" s="62"/>
      <c r="M124" s="62"/>
      <c r="N124" s="62"/>
      <c r="O124" s="62">
        <v>93200</v>
      </c>
      <c r="P124" s="62"/>
    </row>
    <row r="125" spans="1:16" ht="12.75">
      <c r="A125" s="116" t="s">
        <v>191</v>
      </c>
      <c r="B125" s="19" t="s">
        <v>194</v>
      </c>
      <c r="C125" s="120" t="s">
        <v>44</v>
      </c>
      <c r="D125" s="19">
        <v>2669400</v>
      </c>
      <c r="E125" s="62"/>
      <c r="F125" s="62"/>
      <c r="G125" s="62"/>
      <c r="H125" s="62">
        <v>392000</v>
      </c>
      <c r="I125" s="62">
        <v>392000</v>
      </c>
      <c r="J125" s="62">
        <v>392000</v>
      </c>
      <c r="K125" s="62">
        <v>392000</v>
      </c>
      <c r="L125" s="62">
        <v>392000.34</v>
      </c>
      <c r="M125" s="62"/>
      <c r="N125" s="62">
        <v>300000</v>
      </c>
      <c r="O125" s="62">
        <v>409399.66</v>
      </c>
      <c r="P125" s="62"/>
    </row>
    <row r="126" spans="1:16" ht="12.75">
      <c r="A126" s="116" t="s">
        <v>191</v>
      </c>
      <c r="B126" s="19" t="s">
        <v>195</v>
      </c>
      <c r="C126" s="120" t="s">
        <v>196</v>
      </c>
      <c r="D126" s="19">
        <v>3381100</v>
      </c>
      <c r="E126" s="62">
        <v>0</v>
      </c>
      <c r="F126" s="62">
        <v>0</v>
      </c>
      <c r="G126" s="62">
        <v>1177934</v>
      </c>
      <c r="H126" s="62">
        <v>0</v>
      </c>
      <c r="I126" s="62">
        <v>1177934</v>
      </c>
      <c r="J126" s="62">
        <v>0</v>
      </c>
      <c r="K126" s="62">
        <v>1025232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</row>
    <row r="127" spans="1:16" ht="12.75">
      <c r="A127" s="116" t="s">
        <v>191</v>
      </c>
      <c r="B127" s="19" t="s">
        <v>197</v>
      </c>
      <c r="C127" s="120" t="s">
        <v>196</v>
      </c>
      <c r="D127" s="19">
        <v>2208000</v>
      </c>
      <c r="E127" s="62">
        <v>0</v>
      </c>
      <c r="F127" s="62">
        <v>0</v>
      </c>
      <c r="G127" s="62">
        <v>573166</v>
      </c>
      <c r="H127" s="62">
        <v>0</v>
      </c>
      <c r="I127" s="62">
        <v>573166</v>
      </c>
      <c r="J127" s="62">
        <v>0</v>
      </c>
      <c r="K127" s="62">
        <v>573166</v>
      </c>
      <c r="L127" s="62">
        <v>0</v>
      </c>
      <c r="M127" s="62">
        <v>0</v>
      </c>
      <c r="N127" s="62">
        <v>0</v>
      </c>
      <c r="O127" s="62">
        <v>0</v>
      </c>
      <c r="P127" s="62">
        <v>488502</v>
      </c>
    </row>
    <row r="128" spans="1:16" ht="12.75">
      <c r="A128" s="116" t="s">
        <v>198</v>
      </c>
      <c r="B128" s="19" t="s">
        <v>199</v>
      </c>
      <c r="C128" s="120" t="s">
        <v>200</v>
      </c>
      <c r="D128" s="19">
        <v>250000</v>
      </c>
      <c r="E128" s="62"/>
      <c r="F128" s="62"/>
      <c r="G128" s="62"/>
      <c r="H128" s="62"/>
      <c r="I128" s="62"/>
      <c r="J128" s="62">
        <v>250000</v>
      </c>
      <c r="K128" s="62"/>
      <c r="L128" s="62"/>
      <c r="M128" s="62"/>
      <c r="N128" s="62"/>
      <c r="O128" s="62"/>
      <c r="P128" s="62"/>
    </row>
    <row r="129" spans="1:16" ht="12.75">
      <c r="A129" s="116" t="s">
        <v>201</v>
      </c>
      <c r="B129" s="19" t="s">
        <v>202</v>
      </c>
      <c r="C129" s="120" t="s">
        <v>203</v>
      </c>
      <c r="D129" s="19">
        <v>1000000</v>
      </c>
      <c r="E129" s="62"/>
      <c r="F129" s="62"/>
      <c r="G129" s="62"/>
      <c r="H129" s="62"/>
      <c r="I129" s="62">
        <v>1000000</v>
      </c>
      <c r="J129" s="62"/>
      <c r="K129" s="62"/>
      <c r="L129" s="62"/>
      <c r="M129" s="62"/>
      <c r="N129" s="62"/>
      <c r="O129" s="62"/>
      <c r="P129" s="62"/>
    </row>
    <row r="130" spans="1:16" ht="12.75">
      <c r="A130" s="116" t="s">
        <v>204</v>
      </c>
      <c r="B130" s="19" t="s">
        <v>205</v>
      </c>
      <c r="C130" s="120" t="s">
        <v>164</v>
      </c>
      <c r="D130" s="19">
        <v>600000</v>
      </c>
      <c r="E130" s="62"/>
      <c r="F130" s="62"/>
      <c r="G130" s="62"/>
      <c r="H130" s="62"/>
      <c r="I130" s="62"/>
      <c r="J130" s="62"/>
      <c r="K130" s="62">
        <v>600000</v>
      </c>
      <c r="L130" s="62"/>
      <c r="M130" s="62"/>
      <c r="N130" s="62"/>
      <c r="O130" s="62"/>
      <c r="P130" s="62"/>
    </row>
    <row r="131" spans="1:16" ht="12.75">
      <c r="A131" s="116" t="s">
        <v>191</v>
      </c>
      <c r="B131" s="19" t="s">
        <v>192</v>
      </c>
      <c r="C131" s="120" t="s">
        <v>206</v>
      </c>
      <c r="D131" s="19">
        <v>40400</v>
      </c>
      <c r="E131" s="62"/>
      <c r="F131" s="62"/>
      <c r="G131" s="62"/>
      <c r="H131" s="62">
        <v>6500</v>
      </c>
      <c r="I131" s="62"/>
      <c r="J131" s="62"/>
      <c r="K131" s="62">
        <v>6500</v>
      </c>
      <c r="L131" s="62"/>
      <c r="M131" s="62">
        <v>27400</v>
      </c>
      <c r="N131" s="62"/>
      <c r="O131" s="62"/>
      <c r="P131" s="62"/>
    </row>
    <row r="132" spans="1:16" ht="12.75">
      <c r="A132" s="116" t="s">
        <v>191</v>
      </c>
      <c r="B132" s="19" t="s">
        <v>193</v>
      </c>
      <c r="C132" s="120" t="s">
        <v>206</v>
      </c>
      <c r="D132" s="19">
        <v>21500</v>
      </c>
      <c r="E132" s="62"/>
      <c r="F132" s="62"/>
      <c r="G132" s="62"/>
      <c r="H132" s="62">
        <v>5000</v>
      </c>
      <c r="I132" s="62"/>
      <c r="J132" s="62"/>
      <c r="K132" s="62">
        <v>5000</v>
      </c>
      <c r="L132" s="62"/>
      <c r="M132" s="62">
        <v>11500</v>
      </c>
      <c r="N132" s="62"/>
      <c r="O132" s="62"/>
      <c r="P132" s="62"/>
    </row>
    <row r="133" spans="1:16" ht="126" customHeight="1">
      <c r="A133" s="116" t="s">
        <v>207</v>
      </c>
      <c r="B133" s="19" t="s">
        <v>190</v>
      </c>
      <c r="C133" s="120" t="s">
        <v>206</v>
      </c>
      <c r="D133" s="19">
        <f>E133+F133+G133+H133+I133+J133+K133+L133+M133+N133+O133+P133</f>
        <v>1349900</v>
      </c>
      <c r="E133" s="62">
        <v>112500</v>
      </c>
      <c r="F133" s="62">
        <v>112500</v>
      </c>
      <c r="G133" s="62">
        <v>112500</v>
      </c>
      <c r="H133" s="62">
        <v>112500</v>
      </c>
      <c r="I133" s="62">
        <v>112500</v>
      </c>
      <c r="J133" s="62">
        <v>112500</v>
      </c>
      <c r="K133" s="62">
        <v>112500</v>
      </c>
      <c r="L133" s="62">
        <v>112500</v>
      </c>
      <c r="M133" s="62">
        <v>112500</v>
      </c>
      <c r="N133" s="62">
        <v>112500</v>
      </c>
      <c r="O133" s="62">
        <v>112500</v>
      </c>
      <c r="P133" s="62">
        <v>112400</v>
      </c>
    </row>
    <row r="134" spans="1:17" s="48" customFormat="1" ht="12.75">
      <c r="A134" s="23" t="s">
        <v>208</v>
      </c>
      <c r="B134" s="43" t="s">
        <v>209</v>
      </c>
      <c r="C134" s="119" t="s">
        <v>44</v>
      </c>
      <c r="D134" s="43">
        <f>E134+F134+G134+H134+I134+J134+K134+L134+M134+N134+O134+P134</f>
        <v>298200</v>
      </c>
      <c r="E134" s="60">
        <f>E135+E136</f>
        <v>0</v>
      </c>
      <c r="F134" s="60">
        <f>F135+F136</f>
        <v>28100</v>
      </c>
      <c r="G134" s="60">
        <f>G135+G136</f>
        <v>18100</v>
      </c>
      <c r="H134" s="60">
        <f>H135+H136</f>
        <v>18100</v>
      </c>
      <c r="I134" s="60">
        <f>I135+I136</f>
        <v>18100</v>
      </c>
      <c r="J134" s="60">
        <f>J135+J136</f>
        <v>18100</v>
      </c>
      <c r="K134" s="60">
        <f>K135+K136</f>
        <v>18100</v>
      </c>
      <c r="L134" s="60">
        <f>L135+L136</f>
        <v>48100</v>
      </c>
      <c r="M134" s="60">
        <f>M135+M136</f>
        <v>18100</v>
      </c>
      <c r="N134" s="60">
        <f>N135+N136</f>
        <v>18100</v>
      </c>
      <c r="O134" s="60">
        <f>O135+O136</f>
        <v>59100</v>
      </c>
      <c r="P134" s="60">
        <f>P135+P136</f>
        <v>36200</v>
      </c>
      <c r="Q134" s="102"/>
    </row>
    <row r="135" spans="1:16" ht="12.75">
      <c r="A135" s="116" t="s">
        <v>210</v>
      </c>
      <c r="B135" s="19" t="s">
        <v>211</v>
      </c>
      <c r="C135" s="120" t="s">
        <v>44</v>
      </c>
      <c r="D135" s="19">
        <f>E135+F135+G135+H135+I135+J135+K135+L135+M135+N135+O135+P135</f>
        <v>217200</v>
      </c>
      <c r="E135" s="62">
        <v>0</v>
      </c>
      <c r="F135" s="62">
        <v>18100</v>
      </c>
      <c r="G135" s="62">
        <v>18100</v>
      </c>
      <c r="H135" s="62">
        <v>18100</v>
      </c>
      <c r="I135" s="62">
        <v>18100</v>
      </c>
      <c r="J135" s="62">
        <v>18100</v>
      </c>
      <c r="K135" s="62">
        <v>18100</v>
      </c>
      <c r="L135" s="62">
        <v>18100</v>
      </c>
      <c r="M135" s="62">
        <v>18100</v>
      </c>
      <c r="N135" s="62">
        <v>18100</v>
      </c>
      <c r="O135" s="62">
        <v>18100</v>
      </c>
      <c r="P135" s="62">
        <v>36200</v>
      </c>
    </row>
    <row r="136" spans="1:16" ht="25.5" customHeight="1">
      <c r="A136" s="116" t="s">
        <v>212</v>
      </c>
      <c r="B136" s="19" t="s">
        <v>213</v>
      </c>
      <c r="C136" s="120" t="s">
        <v>44</v>
      </c>
      <c r="D136" s="19">
        <f>E136+F136+G136+H136+I136+J136+K136+L136+M136+N136+O136+P136</f>
        <v>81000</v>
      </c>
      <c r="E136" s="62">
        <v>0</v>
      </c>
      <c r="F136" s="62">
        <v>10000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30000</v>
      </c>
      <c r="M136" s="62">
        <v>0</v>
      </c>
      <c r="N136" s="62">
        <v>0</v>
      </c>
      <c r="O136" s="62">
        <v>41000</v>
      </c>
      <c r="P136" s="62">
        <v>0</v>
      </c>
    </row>
    <row r="137" spans="1:17" s="48" customFormat="1" ht="12.75">
      <c r="A137" s="23" t="s">
        <v>214</v>
      </c>
      <c r="B137" s="43" t="s">
        <v>215</v>
      </c>
      <c r="C137" s="119" t="s">
        <v>44</v>
      </c>
      <c r="D137" s="43">
        <f>E137+F137+G137+H137+I137+J137+K137+L137+M137+N137+O137+P137</f>
        <v>500000</v>
      </c>
      <c r="E137" s="60">
        <f>E141</f>
        <v>0</v>
      </c>
      <c r="F137" s="60">
        <f>F141</f>
        <v>0</v>
      </c>
      <c r="G137" s="60">
        <v>50000</v>
      </c>
      <c r="H137" s="60">
        <v>0</v>
      </c>
      <c r="I137" s="60">
        <v>114000</v>
      </c>
      <c r="J137" s="60">
        <v>0</v>
      </c>
      <c r="K137" s="60">
        <v>40000</v>
      </c>
      <c r="L137" s="60">
        <v>18000</v>
      </c>
      <c r="M137" s="60">
        <v>92000</v>
      </c>
      <c r="N137" s="60">
        <v>0</v>
      </c>
      <c r="O137" s="60">
        <v>186000</v>
      </c>
      <c r="P137" s="60">
        <f>P141</f>
        <v>0</v>
      </c>
      <c r="Q137" s="102"/>
    </row>
    <row r="138" spans="1:16" ht="12.75" customHeight="1">
      <c r="A138" s="116" t="s">
        <v>216</v>
      </c>
      <c r="B138" s="43" t="s">
        <v>217</v>
      </c>
      <c r="C138" s="120" t="s">
        <v>44</v>
      </c>
      <c r="D138" s="19">
        <v>500000</v>
      </c>
      <c r="E138" s="62">
        <v>0</v>
      </c>
      <c r="F138" s="62">
        <v>0</v>
      </c>
      <c r="G138" s="62">
        <v>50000</v>
      </c>
      <c r="H138" s="62">
        <v>0</v>
      </c>
      <c r="I138" s="62">
        <v>114000</v>
      </c>
      <c r="J138" s="62">
        <v>0</v>
      </c>
      <c r="K138" s="62">
        <v>40000</v>
      </c>
      <c r="L138" s="62">
        <v>18000</v>
      </c>
      <c r="M138" s="62">
        <v>92000</v>
      </c>
      <c r="N138" s="62">
        <v>0</v>
      </c>
      <c r="O138" s="62">
        <v>186000</v>
      </c>
      <c r="P138" s="62">
        <v>0</v>
      </c>
    </row>
    <row r="139" spans="1:17" s="48" customFormat="1" ht="39.75" customHeight="1">
      <c r="A139" s="23" t="s">
        <v>218</v>
      </c>
      <c r="B139" s="43" t="s">
        <v>219</v>
      </c>
      <c r="C139" s="119" t="s">
        <v>44</v>
      </c>
      <c r="D139" s="43">
        <f>E139+F139+G139+H139+I139+J139+K139+L139+M139+N139+O139+P139</f>
        <v>172500</v>
      </c>
      <c r="E139" s="60">
        <v>2800</v>
      </c>
      <c r="F139" s="60">
        <v>51800</v>
      </c>
      <c r="G139" s="60">
        <v>33900</v>
      </c>
      <c r="H139" s="60">
        <v>0</v>
      </c>
      <c r="I139" s="60">
        <v>0</v>
      </c>
      <c r="J139" s="60">
        <v>0</v>
      </c>
      <c r="K139" s="60">
        <v>0</v>
      </c>
      <c r="L139" s="60">
        <v>10000</v>
      </c>
      <c r="M139" s="60">
        <v>0</v>
      </c>
      <c r="N139" s="60">
        <v>34000</v>
      </c>
      <c r="O139" s="60">
        <v>0</v>
      </c>
      <c r="P139" s="60">
        <v>40000</v>
      </c>
      <c r="Q139" s="102"/>
    </row>
    <row r="140" spans="1:16" ht="47.25" customHeight="1">
      <c r="A140" s="116" t="s">
        <v>220</v>
      </c>
      <c r="B140" s="19" t="s">
        <v>219</v>
      </c>
      <c r="C140" s="120" t="s">
        <v>44</v>
      </c>
      <c r="D140" s="19">
        <v>172500</v>
      </c>
      <c r="E140" s="62">
        <v>2800</v>
      </c>
      <c r="F140" s="62">
        <v>51800</v>
      </c>
      <c r="G140" s="62">
        <v>33900</v>
      </c>
      <c r="H140" s="62">
        <v>0</v>
      </c>
      <c r="I140" s="62">
        <v>0</v>
      </c>
      <c r="J140" s="62">
        <v>0</v>
      </c>
      <c r="K140" s="62">
        <v>0</v>
      </c>
      <c r="L140" s="62">
        <v>10000</v>
      </c>
      <c r="M140" s="62">
        <v>0</v>
      </c>
      <c r="N140" s="62">
        <v>34000</v>
      </c>
      <c r="O140" s="62">
        <v>0</v>
      </c>
      <c r="P140" s="62">
        <v>40000</v>
      </c>
    </row>
    <row r="141" spans="1:16" ht="12.75" customHeight="1">
      <c r="A141" s="116"/>
      <c r="B141" s="43"/>
      <c r="C141" s="120"/>
      <c r="D141" s="1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</row>
    <row r="142" spans="1:16" ht="15.75" customHeight="1">
      <c r="A142" s="23" t="s">
        <v>221</v>
      </c>
      <c r="B142" s="43"/>
      <c r="C142" s="125"/>
      <c r="D142" s="60">
        <f>D86+D97+D99+D105+D111+D119+D121+D134+D137+D139+D102</f>
        <v>43677180.63</v>
      </c>
      <c r="E142" s="60">
        <f>E86+E97+E99+E105+E111+E119+E121+E134+E137+E139</f>
        <v>1740775</v>
      </c>
      <c r="F142" s="60">
        <f>F86+F97+F99+F105+F111+F119+F121+F134+F137+F139</f>
        <v>2063730.63</v>
      </c>
      <c r="G142" s="60">
        <f>G86+G97+G99+G105+G111+G119+G121+G134+G137+G139</f>
        <v>4390700</v>
      </c>
      <c r="H142" s="60">
        <f>H86+H97+H99+H105+H111+H119+H121+H134+H137+H139</f>
        <v>2217625</v>
      </c>
      <c r="I142" s="60">
        <f>I86+I97+I99+I105+I111+I119+I121+I134+I137+I139</f>
        <v>6824850</v>
      </c>
      <c r="J142" s="60">
        <f>J86+J97+J99+J105+J111+J119+J121+J134+J137+J139</f>
        <v>2522450</v>
      </c>
      <c r="K142" s="60">
        <f>K86+K97+K99+K105+K111+K119+K121+K134+K137+K139</f>
        <v>6078273</v>
      </c>
      <c r="L142" s="60">
        <f>L86+L97+L99+L105+L111+L119+L121+L134+L137+L139</f>
        <v>2246250</v>
      </c>
      <c r="M142" s="60">
        <f>M86+M97+M99+M105+M111+M119+M121+M134+M137+M139</f>
        <v>3040250</v>
      </c>
      <c r="N142" s="60">
        <f>N86+N97+N99+N105+N111+N119+N121+N134+N137+N139</f>
        <v>3242150</v>
      </c>
      <c r="O142" s="60">
        <f>O86+O97+O99+O105+O111+O119+O121+O134+O137+O139</f>
        <v>4605150</v>
      </c>
      <c r="P142" s="60">
        <f>P86+P97+P99+P105+P111+P119+P121+P134+P137+P139</f>
        <v>4704977</v>
      </c>
    </row>
    <row r="143" spans="1:16" ht="12.75" customHeight="1">
      <c r="A143" s="126" t="s">
        <v>222</v>
      </c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1:16" ht="12.75">
      <c r="A144" s="127"/>
      <c r="B144" s="128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9"/>
    </row>
    <row r="145" spans="1:16" ht="47.25" customHeight="1">
      <c r="A145" s="130" t="s">
        <v>223</v>
      </c>
      <c r="B145" s="11" t="s">
        <v>224</v>
      </c>
      <c r="C145" s="131"/>
      <c r="D145" s="60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2">
        <v>0</v>
      </c>
      <c r="M145" s="63">
        <v>0</v>
      </c>
      <c r="N145" s="63">
        <v>0</v>
      </c>
      <c r="O145" s="63">
        <v>0</v>
      </c>
      <c r="P145" s="63">
        <v>0</v>
      </c>
    </row>
    <row r="146" spans="1:16" ht="51" customHeight="1">
      <c r="A146" s="130" t="s">
        <v>223</v>
      </c>
      <c r="B146" s="11" t="s">
        <v>225</v>
      </c>
      <c r="C146" s="131"/>
      <c r="D146" s="60">
        <v>0</v>
      </c>
      <c r="E146" s="63">
        <v>0</v>
      </c>
      <c r="F146" s="62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2">
        <v>0</v>
      </c>
      <c r="M146" s="63">
        <v>0</v>
      </c>
      <c r="N146" s="63">
        <v>0</v>
      </c>
      <c r="O146" s="63">
        <v>0</v>
      </c>
      <c r="P146" s="63">
        <v>0</v>
      </c>
    </row>
    <row r="147" spans="1:16" ht="38.25" customHeight="1">
      <c r="A147" s="23" t="s">
        <v>226</v>
      </c>
      <c r="B147" s="132"/>
      <c r="C147" s="133"/>
      <c r="D147" s="60">
        <v>43677180.63</v>
      </c>
      <c r="E147" s="60">
        <v>1740775</v>
      </c>
      <c r="F147" s="60">
        <v>2063730.63</v>
      </c>
      <c r="G147" s="60">
        <v>4390700</v>
      </c>
      <c r="H147" s="60">
        <v>2217625</v>
      </c>
      <c r="I147" s="60">
        <v>6824850</v>
      </c>
      <c r="J147" s="60">
        <v>2522450</v>
      </c>
      <c r="K147" s="60">
        <v>6078273</v>
      </c>
      <c r="L147" s="60">
        <v>2246250</v>
      </c>
      <c r="M147" s="60">
        <v>3040250</v>
      </c>
      <c r="N147" s="60">
        <v>3242150</v>
      </c>
      <c r="O147" s="60">
        <v>4605150</v>
      </c>
      <c r="P147" s="60">
        <v>4704977</v>
      </c>
    </row>
    <row r="148" spans="1:16" ht="36" customHeight="1">
      <c r="A148" s="134" t="s">
        <v>227</v>
      </c>
      <c r="B148" s="19" t="s">
        <v>228</v>
      </c>
      <c r="C148" s="135"/>
      <c r="D148" s="60">
        <v>-1891108.1</v>
      </c>
      <c r="E148" s="60">
        <f>E77-E142-E146</f>
        <v>-267777.47</v>
      </c>
      <c r="F148" s="60">
        <f>F77-F142-F146</f>
        <v>-238630.6299999999</v>
      </c>
      <c r="G148" s="60">
        <f>G77-G142-G146</f>
        <v>-600000</v>
      </c>
      <c r="H148" s="60">
        <f>H77-H142-H146</f>
        <v>0</v>
      </c>
      <c r="I148" s="60">
        <f>I77-I142-I146</f>
        <v>-447450</v>
      </c>
      <c r="J148" s="60">
        <f>J77-J142-J146</f>
        <v>-305450</v>
      </c>
      <c r="K148" s="60">
        <f>K77-K142-K146</f>
        <v>-2310950</v>
      </c>
      <c r="L148" s="60">
        <f>L77-L142-L146</f>
        <v>-203250</v>
      </c>
      <c r="M148" s="60">
        <f>M77-M142-M146</f>
        <v>580050</v>
      </c>
      <c r="N148" s="60">
        <f>N77-N142-N146</f>
        <v>409550</v>
      </c>
      <c r="O148" s="60">
        <f>O77-O142-O146</f>
        <v>824550</v>
      </c>
      <c r="P148" s="60">
        <f>P77-P142-P146</f>
        <v>668250</v>
      </c>
    </row>
    <row r="149" spans="1:16" ht="12.75">
      <c r="A149" s="104"/>
      <c r="B149" s="4"/>
      <c r="C149" s="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</row>
    <row r="150" spans="1:16" ht="56.25" customHeight="1">
      <c r="A150" s="136" t="s">
        <v>229</v>
      </c>
      <c r="B150" s="136"/>
      <c r="D150" s="4"/>
      <c r="E150" s="4"/>
      <c r="F150" s="4"/>
      <c r="G150" s="4"/>
      <c r="H150" s="4"/>
      <c r="I150" s="4"/>
      <c r="J150" s="4"/>
      <c r="L150" s="4" t="s">
        <v>230</v>
      </c>
      <c r="M150" s="4"/>
      <c r="N150" s="4"/>
      <c r="O150" s="4"/>
      <c r="P150" s="4"/>
    </row>
  </sheetData>
  <sheetProtection selectLockedCells="1" selectUnlockedCells="1"/>
  <mergeCells count="29">
    <mergeCell ref="K1:P1"/>
    <mergeCell ref="K3:P3"/>
    <mergeCell ref="K4:P4"/>
    <mergeCell ref="K5:P5"/>
    <mergeCell ref="K6:P6"/>
    <mergeCell ref="K7:P7"/>
    <mergeCell ref="L8:P8"/>
    <mergeCell ref="A10:P10"/>
    <mergeCell ref="N11:O11"/>
    <mergeCell ref="A12:A13"/>
    <mergeCell ref="B12:B13"/>
    <mergeCell ref="C12:C13"/>
    <mergeCell ref="D12:D13"/>
    <mergeCell ref="E12:P12"/>
    <mergeCell ref="A22:P22"/>
    <mergeCell ref="A23:P23"/>
    <mergeCell ref="A74:P74"/>
    <mergeCell ref="A79:P79"/>
    <mergeCell ref="A80:P80"/>
    <mergeCell ref="A82:P82"/>
    <mergeCell ref="A83:A84"/>
    <mergeCell ref="B83:B84"/>
    <mergeCell ref="C83:C84"/>
    <mergeCell ref="D83:D84"/>
    <mergeCell ref="E83:P83"/>
    <mergeCell ref="A143:P143"/>
    <mergeCell ref="A150:B150"/>
    <mergeCell ref="D150:E150"/>
    <mergeCell ref="L150:P150"/>
  </mergeCells>
  <printOptions/>
  <pageMargins left="1.18125" right="0.39375" top="0.7875" bottom="0.7875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2017-03-06T11:06:46Z</cp:lastPrinted>
  <dcterms:created xsi:type="dcterms:W3CDTF">1996-10-08T23:32:33Z</dcterms:created>
  <dcterms:modified xsi:type="dcterms:W3CDTF">2017-10-12T06:04:48Z</dcterms:modified>
  <cp:category/>
  <cp:version/>
  <cp:contentType/>
  <cp:contentStatus/>
  <cp:revision>47</cp:revision>
</cp:coreProperties>
</file>